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ddh\OneDrive\Desktop\"/>
    </mc:Choice>
  </mc:AlternateContent>
  <xr:revisionPtr revIDLastSave="0" documentId="13_ncr:1_{B276BD1D-1447-483E-A757-2D68A45E3081}" xr6:coauthVersionLast="47" xr6:coauthVersionMax="47" xr10:uidLastSave="{00000000-0000-0000-0000-000000000000}"/>
  <bookViews>
    <workbookView xWindow="0" yWindow="408" windowWidth="23040" windowHeight="12552" xr2:uid="{00000000-000D-0000-FFFF-FFFF00000000}"/>
  </bookViews>
  <sheets>
    <sheet name="Budget vs. Actual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07" i="1" l="1"/>
  <c r="AF35" i="1"/>
  <c r="AF42" i="1"/>
  <c r="AF49" i="1"/>
  <c r="AF55" i="1"/>
  <c r="AF61" i="1"/>
  <c r="AF68" i="1"/>
  <c r="AF74" i="1"/>
  <c r="AF88" i="1"/>
  <c r="AF91" i="1"/>
  <c r="AF94" i="1"/>
  <c r="AF102" i="1"/>
  <c r="AF106" i="1"/>
  <c r="AF108" i="1"/>
  <c r="AL8" i="1"/>
  <c r="C19" i="1"/>
  <c r="C20" i="1"/>
  <c r="C24" i="1"/>
  <c r="C27" i="1"/>
  <c r="C28" i="1"/>
  <c r="C29" i="1"/>
  <c r="C31" i="1"/>
  <c r="C32" i="1"/>
  <c r="C33" i="1"/>
  <c r="C34" i="1"/>
  <c r="C35" i="1"/>
  <c r="C39" i="1"/>
  <c r="C42" i="1"/>
  <c r="C45" i="1"/>
  <c r="C46" i="1"/>
  <c r="C49" i="1"/>
  <c r="C51" i="1"/>
  <c r="C54" i="1"/>
  <c r="C55" i="1"/>
  <c r="C59" i="1"/>
  <c r="C61" i="1"/>
  <c r="C68" i="1"/>
  <c r="C71" i="1"/>
  <c r="C74" i="1"/>
  <c r="C80" i="1"/>
  <c r="C85" i="1"/>
  <c r="C86" i="1"/>
  <c r="C88" i="1"/>
  <c r="C91" i="1"/>
  <c r="C94" i="1"/>
  <c r="C96" i="1"/>
  <c r="C97" i="1"/>
  <c r="C98" i="1"/>
  <c r="C99" i="1"/>
  <c r="C102" i="1"/>
  <c r="C103" i="1"/>
  <c r="C105" i="1"/>
  <c r="C106" i="1"/>
  <c r="C108" i="1"/>
  <c r="C109" i="1"/>
  <c r="C110" i="1"/>
  <c r="F19" i="1"/>
  <c r="F20" i="1"/>
  <c r="F24" i="1"/>
  <c r="F27" i="1"/>
  <c r="F28" i="1"/>
  <c r="F29" i="1"/>
  <c r="F31" i="1"/>
  <c r="F32" i="1"/>
  <c r="F33" i="1"/>
  <c r="F34" i="1"/>
  <c r="F35" i="1"/>
  <c r="F39" i="1"/>
  <c r="F42" i="1"/>
  <c r="F45" i="1"/>
  <c r="F46" i="1"/>
  <c r="F47" i="1"/>
  <c r="F49" i="1"/>
  <c r="F50" i="1"/>
  <c r="F51" i="1"/>
  <c r="F54" i="1"/>
  <c r="F55" i="1"/>
  <c r="F59" i="1"/>
  <c r="F61" i="1"/>
  <c r="F68" i="1"/>
  <c r="F71" i="1"/>
  <c r="F74" i="1"/>
  <c r="F80" i="1"/>
  <c r="F85" i="1"/>
  <c r="F86" i="1"/>
  <c r="F88" i="1"/>
  <c r="F91" i="1"/>
  <c r="F94" i="1"/>
  <c r="F96" i="1"/>
  <c r="F97" i="1"/>
  <c r="F98" i="1"/>
  <c r="F99" i="1"/>
  <c r="F102" i="1"/>
  <c r="F103" i="1"/>
  <c r="F105" i="1"/>
  <c r="F106" i="1"/>
  <c r="F108" i="1"/>
  <c r="F109" i="1"/>
  <c r="F110" i="1"/>
  <c r="I19" i="1"/>
  <c r="I20" i="1"/>
  <c r="I24" i="1"/>
  <c r="I27" i="1"/>
  <c r="I28" i="1"/>
  <c r="I29" i="1"/>
  <c r="I31" i="1"/>
  <c r="I32" i="1"/>
  <c r="I33" i="1"/>
  <c r="I34" i="1"/>
  <c r="I35" i="1"/>
  <c r="I39" i="1"/>
  <c r="I42" i="1"/>
  <c r="I45" i="1"/>
  <c r="I46" i="1"/>
  <c r="I47" i="1"/>
  <c r="I49" i="1"/>
  <c r="I50" i="1"/>
  <c r="I51" i="1"/>
  <c r="I54" i="1"/>
  <c r="I55" i="1"/>
  <c r="I59" i="1"/>
  <c r="I61" i="1"/>
  <c r="I68" i="1"/>
  <c r="I71" i="1"/>
  <c r="I74" i="1"/>
  <c r="I80" i="1"/>
  <c r="I85" i="1"/>
  <c r="I86" i="1"/>
  <c r="I88" i="1"/>
  <c r="I91" i="1"/>
  <c r="I94" i="1"/>
  <c r="I96" i="1"/>
  <c r="I97" i="1"/>
  <c r="I98" i="1"/>
  <c r="I99" i="1"/>
  <c r="I102" i="1"/>
  <c r="I103" i="1"/>
  <c r="I105" i="1"/>
  <c r="I106" i="1"/>
  <c r="I108" i="1"/>
  <c r="I109" i="1"/>
  <c r="I110" i="1"/>
  <c r="L19" i="1"/>
  <c r="L20" i="1"/>
  <c r="L24" i="1"/>
  <c r="L27" i="1"/>
  <c r="L28" i="1"/>
  <c r="L29" i="1"/>
  <c r="L31" i="1"/>
  <c r="L32" i="1"/>
  <c r="L33" i="1"/>
  <c r="L34" i="1"/>
  <c r="L35" i="1"/>
  <c r="L39" i="1"/>
  <c r="L42" i="1"/>
  <c r="L45" i="1"/>
  <c r="L46" i="1"/>
  <c r="L47" i="1"/>
  <c r="L49" i="1"/>
  <c r="L50" i="1"/>
  <c r="L51" i="1"/>
  <c r="L54" i="1"/>
  <c r="L55" i="1"/>
  <c r="L59" i="1"/>
  <c r="L61" i="1"/>
  <c r="L68" i="1"/>
  <c r="L71" i="1"/>
  <c r="L74" i="1"/>
  <c r="L85" i="1"/>
  <c r="L86" i="1"/>
  <c r="L88" i="1"/>
  <c r="L91" i="1"/>
  <c r="L94" i="1"/>
  <c r="L96" i="1"/>
  <c r="L97" i="1"/>
  <c r="L98" i="1"/>
  <c r="L99" i="1"/>
  <c r="L102" i="1"/>
  <c r="L103" i="1"/>
  <c r="L105" i="1"/>
  <c r="L106" i="1"/>
  <c r="L108" i="1"/>
  <c r="L109" i="1"/>
  <c r="L110" i="1"/>
  <c r="O19" i="1"/>
  <c r="O20" i="1"/>
  <c r="O24" i="1"/>
  <c r="O27" i="1"/>
  <c r="O28" i="1"/>
  <c r="O29" i="1"/>
  <c r="O31" i="1"/>
  <c r="O32" i="1"/>
  <c r="O33" i="1"/>
  <c r="O34" i="1"/>
  <c r="O35" i="1"/>
  <c r="O39" i="1"/>
  <c r="O42" i="1"/>
  <c r="O45" i="1"/>
  <c r="O46" i="1"/>
  <c r="O47" i="1"/>
  <c r="O49" i="1"/>
  <c r="O50" i="1"/>
  <c r="O51" i="1"/>
  <c r="O54" i="1"/>
  <c r="O55" i="1"/>
  <c r="O59" i="1"/>
  <c r="O61" i="1"/>
  <c r="O68" i="1"/>
  <c r="O71" i="1"/>
  <c r="O74" i="1"/>
  <c r="O85" i="1"/>
  <c r="O86" i="1"/>
  <c r="O88" i="1"/>
  <c r="O91" i="1"/>
  <c r="O94" i="1"/>
  <c r="O96" i="1"/>
  <c r="O97" i="1"/>
  <c r="O98" i="1"/>
  <c r="O99" i="1"/>
  <c r="O102" i="1"/>
  <c r="O103" i="1"/>
  <c r="O105" i="1"/>
  <c r="O106" i="1"/>
  <c r="O108" i="1"/>
  <c r="O109" i="1"/>
  <c r="O110" i="1"/>
  <c r="R19" i="1"/>
  <c r="R20" i="1"/>
  <c r="R24" i="1"/>
  <c r="R27" i="1"/>
  <c r="R28" i="1"/>
  <c r="R29" i="1"/>
  <c r="R31" i="1"/>
  <c r="R32" i="1"/>
  <c r="R33" i="1"/>
  <c r="R34" i="1"/>
  <c r="R35" i="1"/>
  <c r="R39" i="1"/>
  <c r="R42" i="1"/>
  <c r="R45" i="1"/>
  <c r="R46" i="1"/>
  <c r="R47" i="1"/>
  <c r="R49" i="1"/>
  <c r="R50" i="1"/>
  <c r="R51" i="1"/>
  <c r="R54" i="1"/>
  <c r="R55" i="1"/>
  <c r="R59" i="1"/>
  <c r="R61" i="1"/>
  <c r="R68" i="1"/>
  <c r="R71" i="1"/>
  <c r="R74" i="1"/>
  <c r="R85" i="1"/>
  <c r="R86" i="1"/>
  <c r="R88" i="1"/>
  <c r="R91" i="1"/>
  <c r="R94" i="1"/>
  <c r="R96" i="1"/>
  <c r="R97" i="1"/>
  <c r="R98" i="1"/>
  <c r="R99" i="1"/>
  <c r="R102" i="1"/>
  <c r="R103" i="1"/>
  <c r="R105" i="1"/>
  <c r="R106" i="1"/>
  <c r="R108" i="1"/>
  <c r="R109" i="1"/>
  <c r="R110" i="1"/>
  <c r="U19" i="1"/>
  <c r="U20" i="1"/>
  <c r="U24" i="1"/>
  <c r="U27" i="1"/>
  <c r="U28" i="1"/>
  <c r="U29" i="1"/>
  <c r="U31" i="1"/>
  <c r="U32" i="1"/>
  <c r="U33" i="1"/>
  <c r="U34" i="1"/>
  <c r="U35" i="1"/>
  <c r="U39" i="1"/>
  <c r="U42" i="1"/>
  <c r="U45" i="1"/>
  <c r="U46" i="1"/>
  <c r="U47" i="1"/>
  <c r="U49" i="1"/>
  <c r="U50" i="1"/>
  <c r="U51" i="1"/>
  <c r="U54" i="1"/>
  <c r="U55" i="1"/>
  <c r="U59" i="1"/>
  <c r="U61" i="1"/>
  <c r="U68" i="1"/>
  <c r="U71" i="1"/>
  <c r="U74" i="1"/>
  <c r="U85" i="1"/>
  <c r="U86" i="1"/>
  <c r="U88" i="1"/>
  <c r="U91" i="1"/>
  <c r="U94" i="1"/>
  <c r="U96" i="1"/>
  <c r="U97" i="1"/>
  <c r="U98" i="1"/>
  <c r="U99" i="1"/>
  <c r="U102" i="1"/>
  <c r="U103" i="1"/>
  <c r="U105" i="1"/>
  <c r="U106" i="1"/>
  <c r="U108" i="1"/>
  <c r="U109" i="1"/>
  <c r="U110" i="1"/>
  <c r="X19" i="1"/>
  <c r="X20" i="1"/>
  <c r="X24" i="1"/>
  <c r="X27" i="1"/>
  <c r="X28" i="1"/>
  <c r="X29" i="1"/>
  <c r="X31" i="1"/>
  <c r="X32" i="1"/>
  <c r="X33" i="1"/>
  <c r="X34" i="1"/>
  <c r="X35" i="1"/>
  <c r="X39" i="1"/>
  <c r="X42" i="1"/>
  <c r="X45" i="1"/>
  <c r="X46" i="1"/>
  <c r="X47" i="1"/>
  <c r="X49" i="1"/>
  <c r="X50" i="1"/>
  <c r="X51" i="1"/>
  <c r="X54" i="1"/>
  <c r="X55" i="1"/>
  <c r="X59" i="1"/>
  <c r="X61" i="1"/>
  <c r="X68" i="1"/>
  <c r="X71" i="1"/>
  <c r="X74" i="1"/>
  <c r="X85" i="1"/>
  <c r="X86" i="1"/>
  <c r="X88" i="1"/>
  <c r="X91" i="1"/>
  <c r="X94" i="1"/>
  <c r="X96" i="1"/>
  <c r="X97" i="1"/>
  <c r="X98" i="1"/>
  <c r="X99" i="1"/>
  <c r="X102" i="1"/>
  <c r="X103" i="1"/>
  <c r="X105" i="1"/>
  <c r="X106" i="1"/>
  <c r="X108" i="1"/>
  <c r="X109" i="1"/>
  <c r="X110" i="1"/>
  <c r="AA19" i="1"/>
  <c r="AA20" i="1"/>
  <c r="AA24" i="1"/>
  <c r="AA27" i="1"/>
  <c r="AA28" i="1"/>
  <c r="AA29" i="1"/>
  <c r="AA31" i="1"/>
  <c r="AA32" i="1"/>
  <c r="AA33" i="1"/>
  <c r="AA34" i="1"/>
  <c r="AA35" i="1"/>
  <c r="AA39" i="1"/>
  <c r="AA42" i="1"/>
  <c r="AA45" i="1"/>
  <c r="AA46" i="1"/>
  <c r="AA47" i="1"/>
  <c r="AA49" i="1"/>
  <c r="AA50" i="1"/>
  <c r="AA51" i="1"/>
  <c r="AA54" i="1"/>
  <c r="AA55" i="1"/>
  <c r="AA59" i="1"/>
  <c r="AA61" i="1"/>
  <c r="AA68" i="1"/>
  <c r="AA71" i="1"/>
  <c r="AA74" i="1"/>
  <c r="AA85" i="1"/>
  <c r="AA86" i="1"/>
  <c r="AA88" i="1"/>
  <c r="AA91" i="1"/>
  <c r="AA94" i="1"/>
  <c r="AA96" i="1"/>
  <c r="AA97" i="1"/>
  <c r="AA98" i="1"/>
  <c r="AA99" i="1"/>
  <c r="AA102" i="1"/>
  <c r="AA103" i="1"/>
  <c r="AA105" i="1"/>
  <c r="AA106" i="1"/>
  <c r="AA108" i="1"/>
  <c r="AA109" i="1"/>
  <c r="AA110" i="1"/>
  <c r="AD19" i="1"/>
  <c r="AD20" i="1"/>
  <c r="AD24" i="1"/>
  <c r="AD27" i="1"/>
  <c r="AD28" i="1"/>
  <c r="AD29" i="1"/>
  <c r="AD31" i="1"/>
  <c r="AD32" i="1"/>
  <c r="AD33" i="1"/>
  <c r="AD34" i="1"/>
  <c r="AD35" i="1"/>
  <c r="AD39" i="1"/>
  <c r="AD42" i="1"/>
  <c r="AD45" i="1"/>
  <c r="AD46" i="1"/>
  <c r="AD47" i="1"/>
  <c r="AD49" i="1"/>
  <c r="AD50" i="1"/>
  <c r="AD51" i="1"/>
  <c r="AD54" i="1"/>
  <c r="AD55" i="1"/>
  <c r="AD59" i="1"/>
  <c r="AD61" i="1"/>
  <c r="AD68" i="1"/>
  <c r="AD71" i="1"/>
  <c r="AD74" i="1"/>
  <c r="AD85" i="1"/>
  <c r="AD86" i="1"/>
  <c r="AD88" i="1"/>
  <c r="AD91" i="1"/>
  <c r="AD94" i="1"/>
  <c r="AD96" i="1"/>
  <c r="AD97" i="1"/>
  <c r="AD98" i="1"/>
  <c r="AD99" i="1"/>
  <c r="AD102" i="1"/>
  <c r="AD103" i="1"/>
  <c r="AD105" i="1"/>
  <c r="AD106" i="1"/>
  <c r="AD108" i="1"/>
  <c r="AD109" i="1"/>
  <c r="AD110" i="1"/>
  <c r="AG19" i="1"/>
  <c r="AG20" i="1"/>
  <c r="AG24" i="1"/>
  <c r="AG27" i="1"/>
  <c r="AG28" i="1"/>
  <c r="AG29" i="1"/>
  <c r="AG31" i="1"/>
  <c r="AG32" i="1"/>
  <c r="AG33" i="1"/>
  <c r="AG34" i="1"/>
  <c r="AG35" i="1"/>
  <c r="AG39" i="1"/>
  <c r="AG42" i="1"/>
  <c r="AG45" i="1"/>
  <c r="AG46" i="1"/>
  <c r="AG47" i="1"/>
  <c r="AG49" i="1"/>
  <c r="AG50" i="1"/>
  <c r="AG51" i="1"/>
  <c r="AG54" i="1"/>
  <c r="AG55" i="1"/>
  <c r="AG59" i="1"/>
  <c r="AG61" i="1"/>
  <c r="AG68" i="1"/>
  <c r="AG71" i="1"/>
  <c r="AG74" i="1"/>
  <c r="AG85" i="1"/>
  <c r="AG86" i="1"/>
  <c r="AG88" i="1"/>
  <c r="AG91" i="1"/>
  <c r="AG94" i="1"/>
  <c r="AG96" i="1"/>
  <c r="AG97" i="1"/>
  <c r="AG98" i="1"/>
  <c r="AG99" i="1"/>
  <c r="AG102" i="1"/>
  <c r="AG103" i="1"/>
  <c r="AG105" i="1"/>
  <c r="AG106" i="1"/>
  <c r="AG108" i="1"/>
  <c r="AG109" i="1"/>
  <c r="AG110" i="1"/>
  <c r="AJ19" i="1"/>
  <c r="AJ20" i="1"/>
  <c r="AJ24" i="1"/>
  <c r="AJ27" i="1"/>
  <c r="AJ28" i="1"/>
  <c r="AJ29" i="1"/>
  <c r="AJ31" i="1"/>
  <c r="AJ32" i="1"/>
  <c r="AJ33" i="1"/>
  <c r="AJ34" i="1"/>
  <c r="AJ35" i="1"/>
  <c r="AJ38" i="1"/>
  <c r="AJ39" i="1"/>
  <c r="AJ40" i="1"/>
  <c r="AJ41" i="1"/>
  <c r="AJ42" i="1"/>
  <c r="AJ45" i="1"/>
  <c r="AJ46" i="1"/>
  <c r="AJ47" i="1"/>
  <c r="AJ49" i="1"/>
  <c r="AJ50" i="1"/>
  <c r="AJ51" i="1"/>
  <c r="AJ54" i="1"/>
  <c r="AJ55" i="1"/>
  <c r="AJ59" i="1"/>
  <c r="AJ61" i="1"/>
  <c r="AJ68" i="1"/>
  <c r="AJ71" i="1"/>
  <c r="AJ74" i="1"/>
  <c r="AJ80" i="1"/>
  <c r="AJ85" i="1"/>
  <c r="AJ86" i="1"/>
  <c r="AJ88" i="1"/>
  <c r="AJ91" i="1"/>
  <c r="AJ94" i="1"/>
  <c r="AJ96" i="1"/>
  <c r="AJ97" i="1"/>
  <c r="AJ98" i="1"/>
  <c r="AJ99" i="1"/>
  <c r="AJ102" i="1"/>
  <c r="AJ103" i="1"/>
  <c r="AJ105" i="1"/>
  <c r="AJ106" i="1"/>
  <c r="AJ108" i="1"/>
  <c r="AJ109" i="1"/>
  <c r="AJ110" i="1"/>
  <c r="AM110" i="1"/>
  <c r="B19" i="1"/>
  <c r="B20" i="1"/>
  <c r="B35" i="1"/>
  <c r="B42" i="1"/>
  <c r="B49" i="1"/>
  <c r="B55" i="1"/>
  <c r="B61" i="1"/>
  <c r="B68" i="1"/>
  <c r="B74" i="1"/>
  <c r="B88" i="1"/>
  <c r="B91" i="1"/>
  <c r="B94" i="1"/>
  <c r="B102" i="1"/>
  <c r="B106" i="1"/>
  <c r="B108" i="1"/>
  <c r="B109" i="1"/>
  <c r="B110" i="1"/>
  <c r="E19" i="1"/>
  <c r="E20" i="1"/>
  <c r="E35" i="1"/>
  <c r="E42" i="1"/>
  <c r="E49" i="1"/>
  <c r="E55" i="1"/>
  <c r="E61" i="1"/>
  <c r="E68" i="1"/>
  <c r="E74" i="1"/>
  <c r="E88" i="1"/>
  <c r="E91" i="1"/>
  <c r="E94" i="1"/>
  <c r="E102" i="1"/>
  <c r="E106" i="1"/>
  <c r="E108" i="1"/>
  <c r="E109" i="1"/>
  <c r="E110" i="1"/>
  <c r="H19" i="1"/>
  <c r="H20" i="1"/>
  <c r="H35" i="1"/>
  <c r="H42" i="1"/>
  <c r="H49" i="1"/>
  <c r="H55" i="1"/>
  <c r="H61" i="1"/>
  <c r="H68" i="1"/>
  <c r="H74" i="1"/>
  <c r="H88" i="1"/>
  <c r="H91" i="1"/>
  <c r="H93" i="1"/>
  <c r="H94" i="1"/>
  <c r="H102" i="1"/>
  <c r="H106" i="1"/>
  <c r="H108" i="1"/>
  <c r="H109" i="1"/>
  <c r="H110" i="1"/>
  <c r="K19" i="1"/>
  <c r="K20" i="1"/>
  <c r="K35" i="1"/>
  <c r="K42" i="1"/>
  <c r="K49" i="1"/>
  <c r="K55" i="1"/>
  <c r="K61" i="1"/>
  <c r="K68" i="1"/>
  <c r="K74" i="1"/>
  <c r="K88" i="1"/>
  <c r="K91" i="1"/>
  <c r="K94" i="1"/>
  <c r="K102" i="1"/>
  <c r="K106" i="1"/>
  <c r="K108" i="1"/>
  <c r="K109" i="1"/>
  <c r="K110" i="1"/>
  <c r="N19" i="1"/>
  <c r="N20" i="1"/>
  <c r="N35" i="1"/>
  <c r="N42" i="1"/>
  <c r="N49" i="1"/>
  <c r="N55" i="1"/>
  <c r="N61" i="1"/>
  <c r="N68" i="1"/>
  <c r="N74" i="1"/>
  <c r="N88" i="1"/>
  <c r="N91" i="1"/>
  <c r="N94" i="1"/>
  <c r="N102" i="1"/>
  <c r="N106" i="1"/>
  <c r="N108" i="1"/>
  <c r="N109" i="1"/>
  <c r="N110" i="1"/>
  <c r="Q19" i="1"/>
  <c r="Q20" i="1"/>
  <c r="Q35" i="1"/>
  <c r="Q42" i="1"/>
  <c r="Q49" i="1"/>
  <c r="Q55" i="1"/>
  <c r="Q61" i="1"/>
  <c r="Q68" i="1"/>
  <c r="Q74" i="1"/>
  <c r="Q88" i="1"/>
  <c r="Q91" i="1"/>
  <c r="Q94" i="1"/>
  <c r="Q102" i="1"/>
  <c r="Q106" i="1"/>
  <c r="Q108" i="1"/>
  <c r="Q109" i="1"/>
  <c r="Q110" i="1"/>
  <c r="T18" i="1"/>
  <c r="T19" i="1"/>
  <c r="T20" i="1"/>
  <c r="T35" i="1"/>
  <c r="T42" i="1"/>
  <c r="T49" i="1"/>
  <c r="T55" i="1"/>
  <c r="T61" i="1"/>
  <c r="T68" i="1"/>
  <c r="T74" i="1"/>
  <c r="T88" i="1"/>
  <c r="T91" i="1"/>
  <c r="T94" i="1"/>
  <c r="T102" i="1"/>
  <c r="T106" i="1"/>
  <c r="T108" i="1"/>
  <c r="T109" i="1"/>
  <c r="T110" i="1"/>
  <c r="W19" i="1"/>
  <c r="W20" i="1"/>
  <c r="W35" i="1"/>
  <c r="W42" i="1"/>
  <c r="W49" i="1"/>
  <c r="W55" i="1"/>
  <c r="W61" i="1"/>
  <c r="W68" i="1"/>
  <c r="W74" i="1"/>
  <c r="W88" i="1"/>
  <c r="W91" i="1"/>
  <c r="W94" i="1"/>
  <c r="W102" i="1"/>
  <c r="W106" i="1"/>
  <c r="W108" i="1"/>
  <c r="W109" i="1"/>
  <c r="W110" i="1"/>
  <c r="Z19" i="1"/>
  <c r="Z20" i="1"/>
  <c r="Z35" i="1"/>
  <c r="Z42" i="1"/>
  <c r="Z49" i="1"/>
  <c r="Z55" i="1"/>
  <c r="Z61" i="1"/>
  <c r="Z68" i="1"/>
  <c r="Z74" i="1"/>
  <c r="Z88" i="1"/>
  <c r="Z91" i="1"/>
  <c r="Z94" i="1"/>
  <c r="Z102" i="1"/>
  <c r="Z106" i="1"/>
  <c r="Z108" i="1"/>
  <c r="Z109" i="1"/>
  <c r="Z110" i="1"/>
  <c r="AC19" i="1"/>
  <c r="AC20" i="1"/>
  <c r="AC35" i="1"/>
  <c r="AC42" i="1"/>
  <c r="AC49" i="1"/>
  <c r="AC55" i="1"/>
  <c r="AC61" i="1"/>
  <c r="AC68" i="1"/>
  <c r="AC74" i="1"/>
  <c r="AC88" i="1"/>
  <c r="AC91" i="1"/>
  <c r="AC94" i="1"/>
  <c r="AC102" i="1"/>
  <c r="AC106" i="1"/>
  <c r="AC108" i="1"/>
  <c r="AC109" i="1"/>
  <c r="AC110" i="1"/>
  <c r="AF19" i="1"/>
  <c r="AF20" i="1"/>
  <c r="AF109" i="1"/>
  <c r="AF110" i="1"/>
  <c r="AI19" i="1"/>
  <c r="AI20" i="1"/>
  <c r="AI35" i="1"/>
  <c r="AI42" i="1"/>
  <c r="AI49" i="1"/>
  <c r="AI55" i="1"/>
  <c r="AI61" i="1"/>
  <c r="AI68" i="1"/>
  <c r="AI74" i="1"/>
  <c r="AI88" i="1"/>
  <c r="AI91" i="1"/>
  <c r="AI94" i="1"/>
  <c r="AI102" i="1"/>
  <c r="AI106" i="1"/>
  <c r="AI108" i="1"/>
  <c r="AI109" i="1"/>
  <c r="AI110" i="1"/>
  <c r="AL110" i="1"/>
  <c r="AM109" i="1"/>
  <c r="AL109" i="1"/>
  <c r="AM108" i="1"/>
  <c r="AL108" i="1"/>
  <c r="AM106" i="1"/>
  <c r="AL106" i="1"/>
  <c r="AM105" i="1"/>
  <c r="AL105" i="1"/>
  <c r="AM104" i="1"/>
  <c r="AL104" i="1"/>
  <c r="AM103" i="1"/>
  <c r="AL103" i="1"/>
  <c r="AM102" i="1"/>
  <c r="AL102" i="1"/>
  <c r="AM101" i="1"/>
  <c r="AL101" i="1"/>
  <c r="AM100" i="1"/>
  <c r="AL100" i="1"/>
  <c r="AM99" i="1"/>
  <c r="AL99" i="1"/>
  <c r="AM98" i="1"/>
  <c r="AL98" i="1"/>
  <c r="AM97" i="1"/>
  <c r="AL97" i="1"/>
  <c r="AM96" i="1"/>
  <c r="AL96" i="1"/>
  <c r="AM95" i="1"/>
  <c r="AL95" i="1"/>
  <c r="AM94" i="1"/>
  <c r="AL94" i="1"/>
  <c r="AM93" i="1"/>
  <c r="AL93" i="1"/>
  <c r="AM92" i="1"/>
  <c r="AL92" i="1"/>
  <c r="AM91" i="1"/>
  <c r="AL91" i="1"/>
  <c r="AM90" i="1"/>
  <c r="AL90" i="1"/>
  <c r="AM89" i="1"/>
  <c r="AL89" i="1"/>
  <c r="AM88" i="1"/>
  <c r="AL88" i="1"/>
  <c r="AM87" i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80" i="1"/>
  <c r="AL80" i="1"/>
  <c r="AM79" i="1"/>
  <c r="AL79" i="1"/>
  <c r="AM78" i="1"/>
  <c r="AL78" i="1"/>
  <c r="AM77" i="1"/>
  <c r="AL77" i="1"/>
  <c r="AM76" i="1"/>
  <c r="AL76" i="1"/>
  <c r="AM75" i="1"/>
  <c r="AL75" i="1"/>
  <c r="AM74" i="1"/>
  <c r="AL74" i="1"/>
  <c r="AM73" i="1"/>
  <c r="AL73" i="1"/>
  <c r="AM72" i="1"/>
  <c r="AL72" i="1"/>
  <c r="AM71" i="1"/>
  <c r="AL71" i="1"/>
  <c r="AM70" i="1"/>
  <c r="AL70" i="1"/>
  <c r="AM69" i="1"/>
  <c r="AL69" i="1"/>
  <c r="AM68" i="1"/>
  <c r="AL68" i="1"/>
  <c r="AM67" i="1"/>
  <c r="AL67" i="1"/>
  <c r="AM66" i="1"/>
  <c r="AL66" i="1"/>
  <c r="AM65" i="1"/>
  <c r="AL65" i="1"/>
  <c r="AM64" i="1"/>
  <c r="AL64" i="1"/>
  <c r="AM63" i="1"/>
  <c r="AL63" i="1"/>
  <c r="AM62" i="1"/>
  <c r="AL62" i="1"/>
  <c r="AM61" i="1"/>
  <c r="AL61" i="1"/>
  <c r="AM60" i="1"/>
  <c r="AL60" i="1"/>
  <c r="AM59" i="1"/>
  <c r="AL59" i="1"/>
  <c r="AM58" i="1"/>
  <c r="AL58" i="1"/>
  <c r="AM57" i="1"/>
  <c r="AL57" i="1"/>
  <c r="AM56" i="1"/>
  <c r="AL56" i="1"/>
  <c r="AM55" i="1"/>
  <c r="AL55" i="1"/>
  <c r="AM54" i="1"/>
  <c r="AL54" i="1"/>
  <c r="AM53" i="1"/>
  <c r="AL53" i="1"/>
  <c r="AM52" i="1"/>
  <c r="AL52" i="1"/>
  <c r="AM51" i="1"/>
  <c r="AL51" i="1"/>
  <c r="AM50" i="1"/>
  <c r="AL50" i="1"/>
  <c r="AM49" i="1"/>
  <c r="AL49" i="1"/>
  <c r="AM48" i="1"/>
  <c r="AL48" i="1"/>
  <c r="AM47" i="1"/>
  <c r="AL47" i="1"/>
  <c r="AM46" i="1"/>
  <c r="AL46" i="1"/>
  <c r="AM45" i="1"/>
  <c r="AL45" i="1"/>
  <c r="AM44" i="1"/>
  <c r="AL44" i="1"/>
  <c r="AM43" i="1"/>
  <c r="AL43" i="1"/>
  <c r="AM42" i="1"/>
  <c r="AL42" i="1"/>
  <c r="AM41" i="1"/>
  <c r="AL41" i="1"/>
  <c r="AM40" i="1"/>
  <c r="AL40" i="1"/>
  <c r="AM39" i="1"/>
  <c r="AL39" i="1"/>
  <c r="AM38" i="1"/>
  <c r="AL38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30" i="1"/>
  <c r="AL30" i="1"/>
  <c r="AM29" i="1"/>
  <c r="AL29" i="1"/>
  <c r="AM28" i="1"/>
  <c r="AL28" i="1"/>
  <c r="AM27" i="1"/>
  <c r="AL27" i="1"/>
  <c r="AM26" i="1"/>
  <c r="AL26" i="1"/>
  <c r="AM25" i="1"/>
  <c r="AL25" i="1"/>
  <c r="AM24" i="1"/>
  <c r="AL24" i="1"/>
  <c r="AM23" i="1"/>
  <c r="AL23" i="1"/>
  <c r="AM22" i="1"/>
  <c r="AL22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M10" i="1"/>
  <c r="AL10" i="1"/>
  <c r="AM9" i="1"/>
  <c r="AL9" i="1"/>
  <c r="AM8" i="1"/>
</calcChain>
</file>

<file path=xl/sharedStrings.xml><?xml version="1.0" encoding="utf-8"?>
<sst xmlns="http://schemas.openxmlformats.org/spreadsheetml/2006/main" count="136" uniqueCount="112">
  <si>
    <t>Total</t>
  </si>
  <si>
    <t>Actual</t>
  </si>
  <si>
    <t>Budget</t>
  </si>
  <si>
    <t>Income</t>
  </si>
  <si>
    <t xml:space="preserve">   4015 Pledge Revenue</t>
  </si>
  <si>
    <t xml:space="preserve">   4035 Non-pledge regular donations</t>
  </si>
  <si>
    <t xml:space="preserve">   4045 Plate Offerings</t>
  </si>
  <si>
    <t xml:space="preserve">   4055 Rental Revenue/Donor Supplement</t>
  </si>
  <si>
    <t xml:space="preserve">   4095 Interest Income</t>
  </si>
  <si>
    <t xml:space="preserve">   4100 Fundraising</t>
  </si>
  <si>
    <t xml:space="preserve">   4101 2020 Food Relief Fund</t>
  </si>
  <si>
    <t xml:space="preserve">   4105 Miscellaneous Revenue</t>
  </si>
  <si>
    <t xml:space="preserve">   4116 Easter Donation</t>
  </si>
  <si>
    <t xml:space="preserve">   4117 Christmas Donation</t>
  </si>
  <si>
    <t xml:space="preserve">   Uncategorized Income</t>
  </si>
  <si>
    <t>Total Income</t>
  </si>
  <si>
    <t>Gross Profit</t>
  </si>
  <si>
    <t>Expenses</t>
  </si>
  <si>
    <t xml:space="preserve">   3199 Charitable Contributions</t>
  </si>
  <si>
    <t xml:space="preserve">   5000 CLERGY</t>
  </si>
  <si>
    <t xml:space="preserve">      5015 Salary - Clergy</t>
  </si>
  <si>
    <t xml:space="preserve">      5025 Housing Allowance</t>
  </si>
  <si>
    <t xml:space="preserve">      5035 FICA/Medicare - Clergy</t>
  </si>
  <si>
    <t xml:space="preserve">      5045 Expense Reimbursement</t>
  </si>
  <si>
    <t xml:space="preserve">      5055 Equity Allowance 403B plan</t>
  </si>
  <si>
    <t xml:space="preserve">      5065 Pension</t>
  </si>
  <si>
    <t xml:space="preserve">      5075 Health Insurance</t>
  </si>
  <si>
    <t xml:space="preserve">      5085 Life Insurance</t>
  </si>
  <si>
    <t xml:space="preserve">      5090 Dental Insurance</t>
  </si>
  <si>
    <t xml:space="preserve">      5165 Continuing Education - Clergy</t>
  </si>
  <si>
    <t xml:space="preserve">      5225 Payroll Taxes - Asst Rector</t>
  </si>
  <si>
    <t xml:space="preserve">   Total 5000 CLERGY</t>
  </si>
  <si>
    <t xml:space="preserve">   5250 Rector Moving Expenses</t>
  </si>
  <si>
    <t xml:space="preserve">   6000 OFFICE</t>
  </si>
  <si>
    <t xml:space="preserve">      6010 Office Supplies</t>
  </si>
  <si>
    <t xml:space="preserve">      6020 Photocopier</t>
  </si>
  <si>
    <t xml:space="preserve">      6030 Salary - Office Staff</t>
  </si>
  <si>
    <t xml:space="preserve">         6040 Payroll Taxes - Office</t>
  </si>
  <si>
    <t xml:space="preserve">      Total 6030 Salary - Office Staff</t>
  </si>
  <si>
    <t xml:space="preserve">      6075 ADP Payroll Fees</t>
  </si>
  <si>
    <t xml:space="preserve">      6080 Bank Fees</t>
  </si>
  <si>
    <t xml:space="preserve">      6095 Pledge Collection Fees</t>
  </si>
  <si>
    <t xml:space="preserve">   Total 6000 OFFICE</t>
  </si>
  <si>
    <t xml:space="preserve">   7100 RECTORY</t>
  </si>
  <si>
    <t xml:space="preserve">      7110 Utilities - Rectory</t>
  </si>
  <si>
    <t xml:space="preserve">      7114 Rectory Utilities</t>
  </si>
  <si>
    <t xml:space="preserve">      7120 Maintenance</t>
  </si>
  <si>
    <t xml:space="preserve">      7130 Sewer</t>
  </si>
  <si>
    <t xml:space="preserve">   Total 7100 RECTORY</t>
  </si>
  <si>
    <t xml:space="preserve">   8000 CHURCH</t>
  </si>
  <si>
    <t xml:space="preserve">      8010 Utilities - Electric and Gas</t>
  </si>
  <si>
    <t xml:space="preserve">         8011 Utilities - Electric</t>
  </si>
  <si>
    <t xml:space="preserve">         8012 Gas</t>
  </si>
  <si>
    <t xml:space="preserve">         8015 Utilities, Water</t>
  </si>
  <si>
    <t xml:space="preserve">      Total 8010 Utilities - Electric and Gas</t>
  </si>
  <si>
    <t xml:space="preserve">      8020 Maintenance</t>
  </si>
  <si>
    <t xml:space="preserve">         8021 Fire Protection</t>
  </si>
  <si>
    <t xml:space="preserve">         8022 HVAC</t>
  </si>
  <si>
    <t xml:space="preserve">         8023 Electric Supplies</t>
  </si>
  <si>
    <t xml:space="preserve">         8026 Plumbing</t>
  </si>
  <si>
    <t xml:space="preserve">         8027 Hardware</t>
  </si>
  <si>
    <t xml:space="preserve">      Total 8020 Maintenance</t>
  </si>
  <si>
    <t xml:space="preserve">      8030 Cleaning</t>
  </si>
  <si>
    <t xml:space="preserve">         8031 Cleaning Services</t>
  </si>
  <si>
    <t xml:space="preserve">         8032 Cleaning Supplies</t>
  </si>
  <si>
    <t xml:space="preserve">         8033 Cleaning Services Salary</t>
  </si>
  <si>
    <t xml:space="preserve">         8034 Cleaning Services Payroll Taxes</t>
  </si>
  <si>
    <t xml:space="preserve">      Total 8030 Cleaning</t>
  </si>
  <si>
    <t xml:space="preserve">      8040 Sewer</t>
  </si>
  <si>
    <t xml:space="preserve">      8050 Garbage</t>
  </si>
  <si>
    <t xml:space="preserve">      8060 Sexton</t>
  </si>
  <si>
    <t xml:space="preserve">      8070 Property Insurance</t>
  </si>
  <si>
    <t xml:space="preserve">      8075 Workers Comp Insurance</t>
  </si>
  <si>
    <t xml:space="preserve">      8080 Mowing</t>
  </si>
  <si>
    <t xml:space="preserve">      8090 Snow Removal</t>
  </si>
  <si>
    <t xml:space="preserve">      8105 Landscaping</t>
  </si>
  <si>
    <t xml:space="preserve">      8115 Mortgage Interest - Church</t>
  </si>
  <si>
    <t xml:space="preserve">      8116 Mortgage interest</t>
  </si>
  <si>
    <t xml:space="preserve">      8315 Salary - Choir Director</t>
  </si>
  <si>
    <t xml:space="preserve">      8325 Payroll Taxes - Church</t>
  </si>
  <si>
    <t xml:space="preserve">      8355 Music - Adult</t>
  </si>
  <si>
    <t xml:space="preserve">   Total 8000 CHURCH</t>
  </si>
  <si>
    <t xml:space="preserve">   8100 Non-personnel expenses</t>
  </si>
  <si>
    <t xml:space="preserve">      8180 Books, subscriptions, reference</t>
  </si>
  <si>
    <t xml:space="preserve">   Total 8100 Non-personnel expenses</t>
  </si>
  <si>
    <t xml:space="preserve">   8500 Misc expenses</t>
  </si>
  <si>
    <t xml:space="preserve">      8570 Advertising expenses</t>
  </si>
  <si>
    <t xml:space="preserve">   Total 8500 Misc expenses</t>
  </si>
  <si>
    <t xml:space="preserve">   9000 MINISTRIES</t>
  </si>
  <si>
    <t xml:space="preserve">      8385 Church School</t>
  </si>
  <si>
    <t xml:space="preserve">      9020 Fellowship Ministry</t>
  </si>
  <si>
    <t xml:space="preserve">      9060 Stewardship Ministry</t>
  </si>
  <si>
    <t xml:space="preserve">      9080 Evangelism Ministry</t>
  </si>
  <si>
    <t xml:space="preserve">      9090 Altar Guild Ministry</t>
  </si>
  <si>
    <t xml:space="preserve">         9091 Altar Guild Flower Account</t>
  </si>
  <si>
    <t xml:space="preserve">      Total 9090 Altar Guild Ministry</t>
  </si>
  <si>
    <t xml:space="preserve">      9115 Rite 13/YAC/J2A</t>
  </si>
  <si>
    <t xml:space="preserve">      9155 Outreach Ministry</t>
  </si>
  <si>
    <t xml:space="preserve">      9952 Diocesan Mission</t>
  </si>
  <si>
    <t xml:space="preserve">   Total 9000 MINISTRIES</t>
  </si>
  <si>
    <t>Total Expenses</t>
  </si>
  <si>
    <t>Net Operating Income</t>
  </si>
  <si>
    <t>Net Income</t>
  </si>
  <si>
    <t>Tuesday, Nov 16, 2021 11:56:28 AM GMT-8 - Cash Basis</t>
  </si>
  <si>
    <t>St. Martin's Episcopal Church</t>
  </si>
  <si>
    <t>January - December 2021</t>
  </si>
  <si>
    <t xml:space="preserve">Budget Template 2022 -Budget vs. Actuals - FY21 P&amp;L </t>
  </si>
  <si>
    <t xml:space="preserve">   Uncategorized Expense</t>
  </si>
  <si>
    <t>Individual Totals 2022</t>
  </si>
  <si>
    <t xml:space="preserve">      6060 Telephone/Internet</t>
  </si>
  <si>
    <t xml:space="preserve">      6065 Quickbooks</t>
  </si>
  <si>
    <t xml:space="preserve">      6070 Zoom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</si>
</sst>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1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9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</font>
    <font>
      <b/>
      <u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wrapText="1"/>
    </xf>
    <xf numFmtId="164" fontId="3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17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5" fillId="0" borderId="2" xfId="0" applyNumberFormat="1" applyFont="1" applyBorder="1" applyAlignment="1">
      <alignment horizontal="right" wrapText="1"/>
    </xf>
    <xf numFmtId="165" fontId="5" fillId="0" borderId="3" xfId="0" applyNumberFormat="1" applyFont="1" applyBorder="1" applyAlignment="1">
      <alignment horizontal="right" wrapText="1"/>
    </xf>
    <xf numFmtId="165" fontId="1" fillId="0" borderId="0" xfId="0" applyNumberFormat="1" applyFont="1" applyBorder="1" applyAlignment="1">
      <alignment horizontal="right" wrapText="1"/>
    </xf>
    <xf numFmtId="165" fontId="5" fillId="0" borderId="0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5" fontId="5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wrapText="1"/>
    </xf>
    <xf numFmtId="0" fontId="9" fillId="0" borderId="0" xfId="0" applyFont="1"/>
    <xf numFmtId="17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14"/>
  <sheetViews>
    <sheetView tabSelected="1" topLeftCell="K1" workbookViewId="0">
      <selection activeCell="AL17" sqref="AL17"/>
    </sheetView>
  </sheetViews>
  <sheetFormatPr defaultColWidth="8.83984375" defaultRowHeight="14.4" x14ac:dyDescent="0.55000000000000004"/>
  <cols>
    <col min="1" max="1" width="31.83984375" customWidth="1"/>
    <col min="2" max="3" width="9.68359375" bestFit="1" customWidth="1"/>
    <col min="4" max="4" width="8.68359375" hidden="1" customWidth="1"/>
    <col min="5" max="5" width="10.15625" bestFit="1" customWidth="1"/>
    <col min="6" max="6" width="9.68359375" bestFit="1" customWidth="1"/>
    <col min="7" max="7" width="8.68359375" hidden="1" customWidth="1"/>
    <col min="8" max="8" width="10.15625" bestFit="1" customWidth="1"/>
    <col min="9" max="9" width="9.68359375" bestFit="1" customWidth="1"/>
    <col min="10" max="10" width="8.68359375" hidden="1" customWidth="1"/>
    <col min="11" max="12" width="9.68359375" bestFit="1" customWidth="1"/>
    <col min="13" max="13" width="8.68359375" hidden="1" customWidth="1"/>
    <col min="14" max="15" width="9.68359375" bestFit="1" customWidth="1"/>
    <col min="16" max="16" width="8.68359375" hidden="1" customWidth="1"/>
    <col min="17" max="17" width="10.15625" bestFit="1" customWidth="1"/>
    <col min="18" max="18" width="9.68359375" bestFit="1" customWidth="1"/>
    <col min="19" max="19" width="8.68359375" hidden="1" customWidth="1"/>
    <col min="20" max="20" width="10.15625" bestFit="1" customWidth="1"/>
    <col min="21" max="21" width="9.68359375" bestFit="1" customWidth="1"/>
    <col min="22" max="22" width="8.68359375" hidden="1" customWidth="1"/>
    <col min="23" max="24" width="9.68359375" bestFit="1" customWidth="1"/>
    <col min="25" max="25" width="8.68359375" hidden="1" customWidth="1"/>
    <col min="26" max="26" width="10.15625" bestFit="1" customWidth="1"/>
    <col min="27" max="27" width="9.68359375" bestFit="1" customWidth="1"/>
    <col min="28" max="28" width="8.68359375" hidden="1" customWidth="1"/>
    <col min="29" max="30" width="9.68359375" bestFit="1" customWidth="1"/>
    <col min="31" max="31" width="8.68359375" hidden="1" customWidth="1"/>
    <col min="32" max="33" width="9.68359375" bestFit="1" customWidth="1"/>
    <col min="34" max="34" width="8.68359375" hidden="1" customWidth="1"/>
    <col min="35" max="35" width="9.15625" customWidth="1"/>
    <col min="36" max="36" width="9.68359375" bestFit="1" customWidth="1"/>
    <col min="37" max="37" width="8.68359375" hidden="1" customWidth="1"/>
    <col min="38" max="39" width="10.47265625" bestFit="1" customWidth="1"/>
    <col min="40" max="43" width="10.3125" customWidth="1"/>
    <col min="44" max="44" width="11.15625" customWidth="1"/>
    <col min="45" max="45" width="8.47265625" bestFit="1" customWidth="1"/>
    <col min="46" max="46" width="9.3125" bestFit="1" customWidth="1"/>
    <col min="47" max="47" width="10.3125" customWidth="1"/>
    <col min="48" max="48" width="11.15625" customWidth="1"/>
    <col min="49" max="49" width="9.3125" bestFit="1" customWidth="1"/>
    <col min="50" max="52" width="11.15625" customWidth="1"/>
    <col min="53" max="53" width="7.68359375" customWidth="1"/>
  </cols>
  <sheetData>
    <row r="1" spans="1:42" ht="17.7" x14ac:dyDescent="0.6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5"/>
    </row>
    <row r="2" spans="1:42" ht="17.7" x14ac:dyDescent="0.6">
      <c r="A2" s="40" t="s">
        <v>106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5"/>
    </row>
    <row r="3" spans="1:42" x14ac:dyDescent="0.55000000000000004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6"/>
    </row>
    <row r="4" spans="1:42" ht="25.5" x14ac:dyDescent="0.55000000000000004">
      <c r="A4" s="14"/>
      <c r="B4" s="14"/>
      <c r="C4" s="14"/>
      <c r="D4" s="20"/>
      <c r="E4" s="7"/>
      <c r="F4" s="14"/>
      <c r="G4" s="20"/>
      <c r="H4" s="14"/>
      <c r="I4" s="14"/>
      <c r="J4" s="20"/>
      <c r="K4" s="14"/>
      <c r="L4" s="14"/>
      <c r="M4" s="20"/>
      <c r="N4" s="14"/>
      <c r="O4" s="14"/>
      <c r="P4" s="20"/>
      <c r="Q4" s="14"/>
      <c r="R4" s="14"/>
      <c r="S4" s="20"/>
      <c r="T4" s="14"/>
      <c r="U4" s="14"/>
      <c r="V4" s="20"/>
      <c r="W4" s="14"/>
      <c r="X4" s="14"/>
      <c r="Y4" s="20"/>
      <c r="Z4" s="14"/>
      <c r="AA4" s="14"/>
      <c r="AB4" s="20"/>
      <c r="AC4" s="14"/>
      <c r="AD4" s="14"/>
      <c r="AE4" s="20"/>
      <c r="AF4" s="14"/>
      <c r="AG4" s="14"/>
      <c r="AH4" s="20"/>
      <c r="AI4" s="14"/>
      <c r="AJ4" s="14"/>
      <c r="AK4" s="20"/>
      <c r="AL4" s="14"/>
      <c r="AM4" s="14"/>
      <c r="AO4" s="32" t="s">
        <v>108</v>
      </c>
    </row>
    <row r="5" spans="1:42" ht="14.05" customHeight="1" x14ac:dyDescent="0.55000000000000004">
      <c r="A5" s="15"/>
      <c r="B5" s="37">
        <v>44562</v>
      </c>
      <c r="C5" s="38"/>
      <c r="D5" s="21"/>
      <c r="E5" s="37">
        <v>44593</v>
      </c>
      <c r="F5" s="38"/>
      <c r="G5" s="21"/>
      <c r="H5" s="37">
        <v>44621</v>
      </c>
      <c r="I5" s="38"/>
      <c r="J5" s="21"/>
      <c r="K5" s="37">
        <v>44652</v>
      </c>
      <c r="L5" s="38"/>
      <c r="M5" s="21"/>
      <c r="N5" s="37">
        <v>44682</v>
      </c>
      <c r="O5" s="38"/>
      <c r="P5" s="21"/>
      <c r="Q5" s="37">
        <v>44713</v>
      </c>
      <c r="R5" s="38"/>
      <c r="S5" s="21"/>
      <c r="T5" s="37">
        <v>44743</v>
      </c>
      <c r="U5" s="38"/>
      <c r="V5" s="21"/>
      <c r="W5" s="37">
        <v>44774</v>
      </c>
      <c r="X5" s="38"/>
      <c r="Y5" s="21"/>
      <c r="Z5" s="37">
        <v>44805</v>
      </c>
      <c r="AA5" s="38"/>
      <c r="AB5" s="21"/>
      <c r="AC5" s="37">
        <v>44835</v>
      </c>
      <c r="AD5" s="38"/>
      <c r="AE5" s="21"/>
      <c r="AF5" s="37">
        <v>44866</v>
      </c>
      <c r="AG5" s="38"/>
      <c r="AH5" s="21"/>
      <c r="AI5" s="37">
        <v>44896</v>
      </c>
      <c r="AJ5" s="38"/>
      <c r="AK5" s="21"/>
      <c r="AL5" s="38" t="s">
        <v>0</v>
      </c>
      <c r="AM5" s="38"/>
      <c r="AN5" s="7"/>
      <c r="AO5" s="33"/>
      <c r="AP5" s="8"/>
    </row>
    <row r="6" spans="1:42" x14ac:dyDescent="0.55000000000000004">
      <c r="A6" s="15"/>
      <c r="B6" s="1" t="s">
        <v>1</v>
      </c>
      <c r="C6" s="1" t="s">
        <v>2</v>
      </c>
      <c r="D6" s="22"/>
      <c r="E6" s="1" t="s">
        <v>1</v>
      </c>
      <c r="F6" s="1" t="s">
        <v>2</v>
      </c>
      <c r="G6" s="22"/>
      <c r="H6" s="1" t="s">
        <v>1</v>
      </c>
      <c r="I6" s="1" t="s">
        <v>2</v>
      </c>
      <c r="J6" s="22"/>
      <c r="K6" s="1" t="s">
        <v>1</v>
      </c>
      <c r="L6" s="1" t="s">
        <v>2</v>
      </c>
      <c r="M6" s="22"/>
      <c r="N6" s="1" t="s">
        <v>1</v>
      </c>
      <c r="O6" s="1" t="s">
        <v>2</v>
      </c>
      <c r="P6" s="22"/>
      <c r="Q6" s="1" t="s">
        <v>1</v>
      </c>
      <c r="R6" s="1" t="s">
        <v>2</v>
      </c>
      <c r="S6" s="22"/>
      <c r="T6" s="1" t="s">
        <v>1</v>
      </c>
      <c r="U6" s="1" t="s">
        <v>2</v>
      </c>
      <c r="V6" s="22"/>
      <c r="W6" s="1" t="s">
        <v>1</v>
      </c>
      <c r="X6" s="1" t="s">
        <v>2</v>
      </c>
      <c r="Y6" s="22"/>
      <c r="Z6" s="1" t="s">
        <v>1</v>
      </c>
      <c r="AA6" s="1" t="s">
        <v>2</v>
      </c>
      <c r="AB6" s="22"/>
      <c r="AC6" s="1" t="s">
        <v>1</v>
      </c>
      <c r="AD6" s="1" t="s">
        <v>2</v>
      </c>
      <c r="AE6" s="22"/>
      <c r="AF6" s="1" t="s">
        <v>1</v>
      </c>
      <c r="AG6" s="1" t="s">
        <v>2</v>
      </c>
      <c r="AH6" s="22"/>
      <c r="AI6" s="1" t="s">
        <v>1</v>
      </c>
      <c r="AJ6" s="1" t="s">
        <v>2</v>
      </c>
      <c r="AK6" s="22"/>
      <c r="AL6" s="1" t="s">
        <v>1</v>
      </c>
      <c r="AM6" s="1" t="s">
        <v>2</v>
      </c>
      <c r="AN6" s="7"/>
      <c r="AO6" s="34"/>
    </row>
    <row r="7" spans="1:42" x14ac:dyDescent="0.55000000000000004">
      <c r="A7" s="9" t="s">
        <v>3</v>
      </c>
      <c r="B7" s="10"/>
      <c r="C7" s="10"/>
      <c r="D7" s="23"/>
      <c r="E7" s="10"/>
      <c r="F7" s="10"/>
      <c r="G7" s="23"/>
      <c r="H7" s="10"/>
      <c r="I7" s="10"/>
      <c r="J7" s="23"/>
      <c r="K7" s="10"/>
      <c r="L7" s="10"/>
      <c r="M7" s="23"/>
      <c r="N7" s="10"/>
      <c r="O7" s="10"/>
      <c r="P7" s="23"/>
      <c r="Q7" s="10"/>
      <c r="R7" s="10"/>
      <c r="S7" s="23"/>
      <c r="T7" s="10"/>
      <c r="U7" s="10"/>
      <c r="V7" s="23"/>
      <c r="W7" s="10"/>
      <c r="X7" s="10"/>
      <c r="Y7" s="23"/>
      <c r="Z7" s="10"/>
      <c r="AA7" s="10"/>
      <c r="AB7" s="23"/>
      <c r="AC7" s="10"/>
      <c r="AD7" s="10"/>
      <c r="AE7" s="23"/>
      <c r="AF7" s="10"/>
      <c r="AG7" s="10"/>
      <c r="AH7" s="23"/>
      <c r="AI7" s="10"/>
      <c r="AJ7" s="10"/>
      <c r="AK7" s="23"/>
      <c r="AL7" s="10"/>
      <c r="AM7" s="10"/>
      <c r="AN7" s="16"/>
      <c r="AO7" s="35"/>
    </row>
    <row r="8" spans="1:42" x14ac:dyDescent="0.55000000000000004">
      <c r="A8" s="9" t="s">
        <v>4</v>
      </c>
      <c r="B8" s="11"/>
      <c r="C8" s="11">
        <v>12500</v>
      </c>
      <c r="D8" s="24"/>
      <c r="E8" s="11"/>
      <c r="F8" s="11">
        <v>12500</v>
      </c>
      <c r="G8" s="24"/>
      <c r="H8" s="11"/>
      <c r="I8" s="11">
        <v>12500</v>
      </c>
      <c r="J8" s="24"/>
      <c r="K8" s="11"/>
      <c r="L8" s="11">
        <v>12500</v>
      </c>
      <c r="M8" s="24"/>
      <c r="N8" s="11"/>
      <c r="O8" s="11">
        <v>12500</v>
      </c>
      <c r="P8" s="24"/>
      <c r="Q8" s="11"/>
      <c r="R8" s="11">
        <v>12500</v>
      </c>
      <c r="S8" s="24"/>
      <c r="T8" s="11"/>
      <c r="U8" s="11">
        <v>12500</v>
      </c>
      <c r="V8" s="24"/>
      <c r="W8" s="11"/>
      <c r="X8" s="11">
        <v>12500</v>
      </c>
      <c r="Y8" s="24"/>
      <c r="Z8" s="11"/>
      <c r="AA8" s="11">
        <v>12500</v>
      </c>
      <c r="AB8" s="24"/>
      <c r="AC8" s="11"/>
      <c r="AD8" s="11">
        <v>12500</v>
      </c>
      <c r="AE8" s="24"/>
      <c r="AF8" s="11"/>
      <c r="AG8" s="11">
        <v>12500</v>
      </c>
      <c r="AH8" s="24"/>
      <c r="AI8" s="10"/>
      <c r="AJ8" s="11">
        <v>12500</v>
      </c>
      <c r="AK8" s="24"/>
      <c r="AL8" s="11">
        <f t="shared" ref="AL8:AL20" si="0">(((((((((((B8)+(E8))+(H8))+(K8))+(N8))+(Q8))+(T8))+(W8))+(Z8))+(AC8))+(AF8))+(AI8)</f>
        <v>0</v>
      </c>
      <c r="AM8" s="11">
        <f t="shared" ref="AM8:AM20" si="1">(((((((((((C8)+(F8))+(I8))+(L8))+(O8))+(R8))+(U8))+(X8))+(AA8))+(AD8))+(AG8))+(AJ8)</f>
        <v>150000</v>
      </c>
      <c r="AN8" s="4"/>
      <c r="AO8" s="36"/>
    </row>
    <row r="9" spans="1:42" x14ac:dyDescent="0.55000000000000004">
      <c r="A9" s="9" t="s">
        <v>5</v>
      </c>
      <c r="B9" s="11"/>
      <c r="C9" s="11">
        <v>100</v>
      </c>
      <c r="D9" s="24"/>
      <c r="E9" s="11"/>
      <c r="F9" s="11">
        <v>100</v>
      </c>
      <c r="G9" s="24"/>
      <c r="H9" s="10"/>
      <c r="I9" s="11">
        <v>100</v>
      </c>
      <c r="J9" s="24"/>
      <c r="K9" s="10"/>
      <c r="L9" s="11">
        <v>100</v>
      </c>
      <c r="M9" s="24"/>
      <c r="N9" s="11"/>
      <c r="O9" s="11">
        <v>100</v>
      </c>
      <c r="P9" s="24"/>
      <c r="Q9" s="11"/>
      <c r="R9" s="11">
        <v>100</v>
      </c>
      <c r="S9" s="24"/>
      <c r="T9" s="11"/>
      <c r="U9" s="11">
        <v>100</v>
      </c>
      <c r="V9" s="24"/>
      <c r="W9" s="10"/>
      <c r="X9" s="11">
        <v>100</v>
      </c>
      <c r="Y9" s="24"/>
      <c r="Z9" s="10"/>
      <c r="AA9" s="11">
        <v>100</v>
      </c>
      <c r="AB9" s="24"/>
      <c r="AC9" s="10"/>
      <c r="AD9" s="11">
        <v>100</v>
      </c>
      <c r="AE9" s="24"/>
      <c r="AF9" s="10"/>
      <c r="AG9" s="11">
        <v>100</v>
      </c>
      <c r="AH9" s="24"/>
      <c r="AI9" s="10"/>
      <c r="AJ9" s="11">
        <v>100</v>
      </c>
      <c r="AK9" s="24"/>
      <c r="AL9" s="11">
        <f t="shared" si="0"/>
        <v>0</v>
      </c>
      <c r="AM9" s="11">
        <f t="shared" si="1"/>
        <v>1200</v>
      </c>
      <c r="AN9" s="4"/>
      <c r="AO9" s="36"/>
    </row>
    <row r="10" spans="1:42" x14ac:dyDescent="0.55000000000000004">
      <c r="A10" s="9" t="s">
        <v>6</v>
      </c>
      <c r="B10" s="10"/>
      <c r="C10" s="11">
        <v>120</v>
      </c>
      <c r="D10" s="24"/>
      <c r="E10" s="10"/>
      <c r="F10" s="11">
        <v>120</v>
      </c>
      <c r="G10" s="24"/>
      <c r="H10" s="10"/>
      <c r="I10" s="11">
        <v>120</v>
      </c>
      <c r="J10" s="24"/>
      <c r="K10" s="11"/>
      <c r="L10" s="11">
        <v>120</v>
      </c>
      <c r="M10" s="24"/>
      <c r="N10" s="10"/>
      <c r="O10" s="11">
        <v>120</v>
      </c>
      <c r="P10" s="24"/>
      <c r="Q10" s="11"/>
      <c r="R10" s="11">
        <v>120</v>
      </c>
      <c r="S10" s="24"/>
      <c r="T10" s="11"/>
      <c r="U10" s="11">
        <v>120</v>
      </c>
      <c r="V10" s="24"/>
      <c r="W10" s="11"/>
      <c r="X10" s="11">
        <v>120</v>
      </c>
      <c r="Y10" s="24"/>
      <c r="Z10" s="11"/>
      <c r="AA10" s="11">
        <v>120</v>
      </c>
      <c r="AB10" s="24"/>
      <c r="AC10" s="11"/>
      <c r="AD10" s="11">
        <v>120</v>
      </c>
      <c r="AE10" s="24"/>
      <c r="AF10" s="11"/>
      <c r="AG10" s="11">
        <v>120</v>
      </c>
      <c r="AH10" s="24"/>
      <c r="AI10" s="10"/>
      <c r="AJ10" s="11">
        <v>120</v>
      </c>
      <c r="AK10" s="24"/>
      <c r="AL10" s="11">
        <f t="shared" si="0"/>
        <v>0</v>
      </c>
      <c r="AM10" s="11">
        <f t="shared" si="1"/>
        <v>1440</v>
      </c>
      <c r="AN10" s="4"/>
      <c r="AO10" s="36"/>
    </row>
    <row r="11" spans="1:42" ht="23.7" x14ac:dyDescent="0.55000000000000004">
      <c r="A11" s="9" t="s">
        <v>7</v>
      </c>
      <c r="B11" s="11"/>
      <c r="C11" s="11">
        <v>3125</v>
      </c>
      <c r="D11" s="24"/>
      <c r="E11" s="11"/>
      <c r="F11" s="11">
        <v>3125</v>
      </c>
      <c r="G11" s="24"/>
      <c r="H11" s="11"/>
      <c r="I11" s="11">
        <v>3125</v>
      </c>
      <c r="J11" s="24"/>
      <c r="K11" s="11"/>
      <c r="L11" s="11">
        <v>3125</v>
      </c>
      <c r="M11" s="24"/>
      <c r="N11" s="11"/>
      <c r="O11" s="11">
        <v>3125</v>
      </c>
      <c r="P11" s="24"/>
      <c r="Q11" s="11"/>
      <c r="R11" s="11">
        <v>3125</v>
      </c>
      <c r="S11" s="24"/>
      <c r="T11" s="11"/>
      <c r="U11" s="11">
        <v>3125</v>
      </c>
      <c r="V11" s="24"/>
      <c r="W11" s="11"/>
      <c r="X11" s="11">
        <v>3125</v>
      </c>
      <c r="Y11" s="24"/>
      <c r="Z11" s="11"/>
      <c r="AA11" s="11">
        <v>3125</v>
      </c>
      <c r="AB11" s="24"/>
      <c r="AC11" s="11"/>
      <c r="AD11" s="11">
        <v>3125</v>
      </c>
      <c r="AE11" s="24"/>
      <c r="AF11" s="10"/>
      <c r="AG11" s="11">
        <v>3125</v>
      </c>
      <c r="AH11" s="24"/>
      <c r="AI11" s="10"/>
      <c r="AJ11" s="11">
        <v>3125</v>
      </c>
      <c r="AK11" s="24"/>
      <c r="AL11" s="11">
        <f t="shared" si="0"/>
        <v>0</v>
      </c>
      <c r="AM11" s="11">
        <f t="shared" si="1"/>
        <v>37500</v>
      </c>
      <c r="AN11" s="4"/>
      <c r="AO11" s="36"/>
    </row>
    <row r="12" spans="1:42" x14ac:dyDescent="0.55000000000000004">
      <c r="A12" s="9" t="s">
        <v>8</v>
      </c>
      <c r="B12" s="11"/>
      <c r="C12" s="10"/>
      <c r="D12" s="24"/>
      <c r="E12" s="11"/>
      <c r="F12" s="10"/>
      <c r="G12" s="24"/>
      <c r="H12" s="11"/>
      <c r="I12" s="10"/>
      <c r="J12" s="24"/>
      <c r="K12" s="11"/>
      <c r="L12" s="10"/>
      <c r="M12" s="24"/>
      <c r="N12" s="11"/>
      <c r="O12" s="10"/>
      <c r="P12" s="24"/>
      <c r="Q12" s="11"/>
      <c r="R12" s="10"/>
      <c r="S12" s="24"/>
      <c r="T12" s="11"/>
      <c r="U12" s="10"/>
      <c r="V12" s="24"/>
      <c r="W12" s="11"/>
      <c r="X12" s="10"/>
      <c r="Y12" s="24"/>
      <c r="Z12" s="11"/>
      <c r="AA12" s="10"/>
      <c r="AB12" s="24"/>
      <c r="AC12" s="11"/>
      <c r="AD12" s="10"/>
      <c r="AE12" s="24"/>
      <c r="AF12" s="10"/>
      <c r="AG12" s="10"/>
      <c r="AH12" s="24"/>
      <c r="AI12" s="10"/>
      <c r="AJ12" s="10"/>
      <c r="AK12" s="24"/>
      <c r="AL12" s="11">
        <f t="shared" si="0"/>
        <v>0</v>
      </c>
      <c r="AM12" s="11">
        <f t="shared" si="1"/>
        <v>0</v>
      </c>
      <c r="AN12" s="4"/>
      <c r="AO12" s="36"/>
    </row>
    <row r="13" spans="1:42" x14ac:dyDescent="0.55000000000000004">
      <c r="A13" s="9" t="s">
        <v>9</v>
      </c>
      <c r="B13" s="11"/>
      <c r="C13" s="10">
        <v>100</v>
      </c>
      <c r="D13" s="24"/>
      <c r="E13" s="11"/>
      <c r="F13" s="10">
        <v>100</v>
      </c>
      <c r="G13" s="24"/>
      <c r="H13" s="10"/>
      <c r="I13" s="10">
        <v>100</v>
      </c>
      <c r="J13" s="24"/>
      <c r="K13" s="11"/>
      <c r="L13" s="10">
        <v>100</v>
      </c>
      <c r="M13" s="24"/>
      <c r="N13" s="11"/>
      <c r="O13" s="10">
        <v>100</v>
      </c>
      <c r="P13" s="24"/>
      <c r="Q13" s="10"/>
      <c r="R13" s="10">
        <v>100</v>
      </c>
      <c r="S13" s="24"/>
      <c r="T13" s="10"/>
      <c r="U13" s="10"/>
      <c r="V13" s="24"/>
      <c r="W13" s="10"/>
      <c r="X13" s="10"/>
      <c r="Y13" s="24"/>
      <c r="Z13" s="10"/>
      <c r="AA13" s="10"/>
      <c r="AB13" s="24"/>
      <c r="AC13" s="10"/>
      <c r="AD13" s="10"/>
      <c r="AE13" s="24"/>
      <c r="AF13" s="10"/>
      <c r="AG13" s="10"/>
      <c r="AH13" s="24"/>
      <c r="AI13" s="10"/>
      <c r="AJ13" s="10"/>
      <c r="AK13" s="24"/>
      <c r="AL13" s="11">
        <f t="shared" si="0"/>
        <v>0</v>
      </c>
      <c r="AM13" s="11">
        <f t="shared" si="1"/>
        <v>600</v>
      </c>
      <c r="AN13" s="4"/>
      <c r="AO13" s="36"/>
    </row>
    <row r="14" spans="1:42" x14ac:dyDescent="0.55000000000000004">
      <c r="A14" s="9" t="s">
        <v>10</v>
      </c>
      <c r="B14" s="11"/>
      <c r="C14" s="10"/>
      <c r="D14" s="24"/>
      <c r="E14" s="10"/>
      <c r="F14" s="10"/>
      <c r="G14" s="24"/>
      <c r="H14" s="10"/>
      <c r="I14" s="10"/>
      <c r="J14" s="24"/>
      <c r="K14" s="10"/>
      <c r="L14" s="10"/>
      <c r="M14" s="24"/>
      <c r="N14" s="10"/>
      <c r="O14" s="10"/>
      <c r="P14" s="24"/>
      <c r="Q14" s="10"/>
      <c r="R14" s="10"/>
      <c r="S14" s="24"/>
      <c r="T14" s="10"/>
      <c r="U14" s="10"/>
      <c r="V14" s="24"/>
      <c r="W14" s="10"/>
      <c r="X14" s="10"/>
      <c r="Y14" s="24"/>
      <c r="Z14" s="10"/>
      <c r="AA14" s="10"/>
      <c r="AB14" s="24"/>
      <c r="AC14" s="11"/>
      <c r="AD14" s="10"/>
      <c r="AE14" s="24"/>
      <c r="AF14" s="10"/>
      <c r="AG14" s="10"/>
      <c r="AH14" s="24"/>
      <c r="AI14" s="10"/>
      <c r="AJ14" s="10"/>
      <c r="AK14" s="24"/>
      <c r="AL14" s="11">
        <f t="shared" si="0"/>
        <v>0</v>
      </c>
      <c r="AM14" s="11">
        <f t="shared" si="1"/>
        <v>0</v>
      </c>
      <c r="AN14" s="4"/>
      <c r="AO14" s="36"/>
    </row>
    <row r="15" spans="1:42" x14ac:dyDescent="0.55000000000000004">
      <c r="A15" s="9" t="s">
        <v>11</v>
      </c>
      <c r="B15" s="11"/>
      <c r="C15" s="10">
        <v>100</v>
      </c>
      <c r="D15" s="24"/>
      <c r="E15" s="10"/>
      <c r="F15" s="10">
        <v>100</v>
      </c>
      <c r="G15" s="24"/>
      <c r="H15" s="10"/>
      <c r="I15" s="10">
        <v>100</v>
      </c>
      <c r="J15" s="24"/>
      <c r="K15" s="11"/>
      <c r="L15" s="10">
        <v>100</v>
      </c>
      <c r="M15" s="24"/>
      <c r="N15" s="11"/>
      <c r="O15" s="10">
        <v>100</v>
      </c>
      <c r="P15" s="24"/>
      <c r="Q15" s="11"/>
      <c r="R15" s="10">
        <v>100</v>
      </c>
      <c r="S15" s="24"/>
      <c r="T15" s="11"/>
      <c r="U15" s="10">
        <v>100</v>
      </c>
      <c r="V15" s="24"/>
      <c r="W15" s="11"/>
      <c r="X15" s="10">
        <v>100</v>
      </c>
      <c r="Y15" s="24"/>
      <c r="Z15" s="11"/>
      <c r="AA15" s="10">
        <v>100</v>
      </c>
      <c r="AB15" s="24"/>
      <c r="AC15" s="11"/>
      <c r="AD15" s="10">
        <v>100</v>
      </c>
      <c r="AE15" s="24"/>
      <c r="AF15" s="10"/>
      <c r="AG15" s="10">
        <v>100</v>
      </c>
      <c r="AH15" s="24"/>
      <c r="AI15" s="10"/>
      <c r="AJ15" s="10">
        <v>100</v>
      </c>
      <c r="AK15" s="24"/>
      <c r="AL15" s="11">
        <f t="shared" si="0"/>
        <v>0</v>
      </c>
      <c r="AM15" s="11">
        <f t="shared" si="1"/>
        <v>1200</v>
      </c>
      <c r="AN15" s="4"/>
      <c r="AO15" s="36"/>
    </row>
    <row r="16" spans="1:42" x14ac:dyDescent="0.55000000000000004">
      <c r="A16" s="9" t="s">
        <v>12</v>
      </c>
      <c r="B16" s="10"/>
      <c r="C16" s="11">
        <v>108.33</v>
      </c>
      <c r="D16" s="24"/>
      <c r="E16" s="10"/>
      <c r="F16" s="11">
        <v>108.33</v>
      </c>
      <c r="G16" s="24"/>
      <c r="H16" s="10"/>
      <c r="I16" s="11">
        <v>108.33</v>
      </c>
      <c r="J16" s="24"/>
      <c r="K16" s="11"/>
      <c r="L16" s="11">
        <v>108.33</v>
      </c>
      <c r="M16" s="24"/>
      <c r="N16" s="11"/>
      <c r="O16" s="11">
        <v>108.33</v>
      </c>
      <c r="P16" s="24"/>
      <c r="Q16" s="10"/>
      <c r="R16" s="11">
        <v>108.33</v>
      </c>
      <c r="S16" s="24"/>
      <c r="T16" s="10"/>
      <c r="U16" s="11">
        <v>108.33</v>
      </c>
      <c r="V16" s="24"/>
      <c r="W16" s="10"/>
      <c r="X16" s="11">
        <v>108.33</v>
      </c>
      <c r="Y16" s="24"/>
      <c r="Z16" s="10"/>
      <c r="AA16" s="11">
        <v>108.33</v>
      </c>
      <c r="AB16" s="24"/>
      <c r="AC16" s="10"/>
      <c r="AD16" s="11">
        <v>108.33</v>
      </c>
      <c r="AE16" s="24"/>
      <c r="AF16" s="10"/>
      <c r="AG16" s="11">
        <v>108.33</v>
      </c>
      <c r="AH16" s="24"/>
      <c r="AI16" s="10"/>
      <c r="AJ16" s="11">
        <v>108.33</v>
      </c>
      <c r="AK16" s="24"/>
      <c r="AL16" s="11">
        <f t="shared" si="0"/>
        <v>0</v>
      </c>
      <c r="AM16" s="11">
        <f t="shared" si="1"/>
        <v>1299.96</v>
      </c>
      <c r="AN16" s="4"/>
      <c r="AO16" s="36"/>
    </row>
    <row r="17" spans="1:41" x14ac:dyDescent="0.55000000000000004">
      <c r="A17" s="9" t="s">
        <v>13</v>
      </c>
      <c r="B17" s="11"/>
      <c r="C17" s="11">
        <v>417.68</v>
      </c>
      <c r="D17" s="24"/>
      <c r="E17" s="10"/>
      <c r="F17" s="11">
        <v>417.68</v>
      </c>
      <c r="G17" s="24"/>
      <c r="H17" s="10"/>
      <c r="I17" s="11">
        <v>417.68</v>
      </c>
      <c r="J17" s="24"/>
      <c r="K17" s="10"/>
      <c r="L17" s="11">
        <v>417.68</v>
      </c>
      <c r="M17" s="24"/>
      <c r="N17" s="10"/>
      <c r="O17" s="11">
        <v>417.68</v>
      </c>
      <c r="P17" s="24"/>
      <c r="Q17" s="10"/>
      <c r="R17" s="11">
        <v>417.68</v>
      </c>
      <c r="S17" s="24"/>
      <c r="T17" s="10"/>
      <c r="U17" s="11">
        <v>417.68</v>
      </c>
      <c r="V17" s="24"/>
      <c r="W17" s="10"/>
      <c r="X17" s="11">
        <v>417.68</v>
      </c>
      <c r="Y17" s="24"/>
      <c r="Z17" s="10"/>
      <c r="AA17" s="11">
        <v>417.68</v>
      </c>
      <c r="AB17" s="24"/>
      <c r="AC17" s="10"/>
      <c r="AD17" s="11">
        <v>417.68</v>
      </c>
      <c r="AE17" s="24"/>
      <c r="AF17" s="10"/>
      <c r="AG17" s="11">
        <v>417.68</v>
      </c>
      <c r="AH17" s="24"/>
      <c r="AI17" s="10"/>
      <c r="AJ17" s="11">
        <v>417.68</v>
      </c>
      <c r="AK17" s="24"/>
      <c r="AL17" s="11">
        <f t="shared" si="0"/>
        <v>0</v>
      </c>
      <c r="AM17" s="11">
        <f t="shared" si="1"/>
        <v>5012.16</v>
      </c>
      <c r="AN17" s="4"/>
      <c r="AO17" s="36"/>
    </row>
    <row r="18" spans="1:41" x14ac:dyDescent="0.55000000000000004">
      <c r="A18" s="9" t="s">
        <v>14</v>
      </c>
      <c r="B18" s="10"/>
      <c r="C18" s="10"/>
      <c r="D18" s="24"/>
      <c r="E18" s="10"/>
      <c r="F18" s="10"/>
      <c r="G18" s="24"/>
      <c r="H18" s="10"/>
      <c r="I18" s="10"/>
      <c r="J18" s="24"/>
      <c r="K18" s="10"/>
      <c r="L18" s="10"/>
      <c r="M18" s="24"/>
      <c r="N18" s="10"/>
      <c r="O18" s="10"/>
      <c r="P18" s="24"/>
      <c r="Q18" s="10"/>
      <c r="R18" s="10"/>
      <c r="S18" s="24"/>
      <c r="T18" s="11">
        <f>0</f>
        <v>0</v>
      </c>
      <c r="U18" s="10"/>
      <c r="V18" s="24"/>
      <c r="W18" s="10"/>
      <c r="X18" s="10"/>
      <c r="Y18" s="24"/>
      <c r="Z18" s="10"/>
      <c r="AA18" s="10"/>
      <c r="AB18" s="24"/>
      <c r="AC18" s="10"/>
      <c r="AD18" s="10"/>
      <c r="AE18" s="24"/>
      <c r="AF18" s="10"/>
      <c r="AG18" s="10"/>
      <c r="AH18" s="24"/>
      <c r="AI18" s="10"/>
      <c r="AJ18" s="10"/>
      <c r="AK18" s="24"/>
      <c r="AL18" s="11">
        <f t="shared" si="0"/>
        <v>0</v>
      </c>
      <c r="AM18" s="11">
        <f t="shared" si="1"/>
        <v>0</v>
      </c>
      <c r="AN18" s="4"/>
      <c r="AO18" s="36"/>
    </row>
    <row r="19" spans="1:41" x14ac:dyDescent="0.55000000000000004">
      <c r="A19" s="9" t="s">
        <v>15</v>
      </c>
      <c r="B19" s="12">
        <f>((((((((((B8)+(B9))+(B10))+(B11))+(B12))+(B13))+(B14))+(B15))+(B16))+(B17))+(B18)</f>
        <v>0</v>
      </c>
      <c r="C19" s="12">
        <f>((((((((((C8)+(C9))+(C10))+(C11))+(C12))+(C13))+(C14))+(C15))+(C16))+(C17))+(C18)</f>
        <v>16571.009999999998</v>
      </c>
      <c r="D19" s="25"/>
      <c r="E19" s="12">
        <f>((((((((((E8)+(E9))+(E10))+(E11))+(E12))+(E13))+(E14))+(E15))+(E16))+(E17))+(E18)</f>
        <v>0</v>
      </c>
      <c r="F19" s="12">
        <f>((((((((((F8)+(F9))+(F10))+(F11))+(F12))+(F13))+(F14))+(F15))+(F16))+(F17))+(F18)</f>
        <v>16571.009999999998</v>
      </c>
      <c r="G19" s="25"/>
      <c r="H19" s="12">
        <f>((((((((((H8)+(H9))+(H10))+(H11))+(H12))+(H13))+(H14))+(H15))+(H16))+(H17))+(H18)</f>
        <v>0</v>
      </c>
      <c r="I19" s="12">
        <f>((((((((((I8)+(I9))+(I10))+(I11))+(I12))+(I13))+(I14))+(I15))+(I16))+(I17))+(I18)</f>
        <v>16571.009999999998</v>
      </c>
      <c r="J19" s="25"/>
      <c r="K19" s="12">
        <f>((((((((((K8)+(K9))+(K10))+(K11))+(K12))+(K13))+(K14))+(K15))+(K16))+(K17))+(K18)</f>
        <v>0</v>
      </c>
      <c r="L19" s="12">
        <f>((((((((((L8)+(L9))+(L10))+(L11))+(L12))+(L13))+(L14))+(L15))+(L16))+(L17))+(L18)</f>
        <v>16571.009999999998</v>
      </c>
      <c r="M19" s="25"/>
      <c r="N19" s="12">
        <f>((((((((((N8)+(N9))+(N10))+(N11))+(N12))+(N13))+(N14))+(N15))+(N16))+(N17))+(N18)</f>
        <v>0</v>
      </c>
      <c r="O19" s="12">
        <f>((((((((((O8)+(O9))+(O10))+(O11))+(O12))+(O13))+(O14))+(O15))+(O16))+(O17))+(O18)</f>
        <v>16571.009999999998</v>
      </c>
      <c r="P19" s="25"/>
      <c r="Q19" s="12">
        <f>((((((((((Q8)+(Q9))+(Q10))+(Q11))+(Q12))+(Q13))+(Q14))+(Q15))+(Q16))+(Q17))+(Q18)</f>
        <v>0</v>
      </c>
      <c r="R19" s="12">
        <f>((((((((((R8)+(R9))+(R10))+(R11))+(R12))+(R13))+(R14))+(R15))+(R16))+(R17))+(R18)</f>
        <v>16571.009999999998</v>
      </c>
      <c r="S19" s="25"/>
      <c r="T19" s="12">
        <f>((((((((((T8)+(T9))+(T10))+(T11))+(T12))+(T13))+(T14))+(T15))+(T16))+(T17))+(T18)</f>
        <v>0</v>
      </c>
      <c r="U19" s="12">
        <f>((((((((((U8)+(U9))+(U10))+(U11))+(U12))+(U13))+(U14))+(U15))+(U16))+(U17))+(U18)</f>
        <v>16471.009999999998</v>
      </c>
      <c r="V19" s="25"/>
      <c r="W19" s="12">
        <f>((((((((((W8)+(W9))+(W10))+(W11))+(W12))+(W13))+(W14))+(W15))+(W16))+(W17))+(W18)</f>
        <v>0</v>
      </c>
      <c r="X19" s="12">
        <f>((((((((((X8)+(X9))+(X10))+(X11))+(X12))+(X13))+(X14))+(X15))+(X16))+(X17))+(X18)</f>
        <v>16471.009999999998</v>
      </c>
      <c r="Y19" s="25"/>
      <c r="Z19" s="12">
        <f>((((((((((Z8)+(Z9))+(Z10))+(Z11))+(Z12))+(Z13))+(Z14))+(Z15))+(Z16))+(Z17))+(Z18)</f>
        <v>0</v>
      </c>
      <c r="AA19" s="12">
        <f>((((((((((AA8)+(AA9))+(AA10))+(AA11))+(AA12))+(AA13))+(AA14))+(AA15))+(AA16))+(AA17))+(AA18)</f>
        <v>16471.009999999998</v>
      </c>
      <c r="AB19" s="25"/>
      <c r="AC19" s="12">
        <f>((((((((((AC8)+(AC9))+(AC10))+(AC11))+(AC12))+(AC13))+(AC14))+(AC15))+(AC16))+(AC17))+(AC18)</f>
        <v>0</v>
      </c>
      <c r="AD19" s="12">
        <f>((((((((((AD8)+(AD9))+(AD10))+(AD11))+(AD12))+(AD13))+(AD14))+(AD15))+(AD16))+(AD17))+(AD18)</f>
        <v>16471.009999999998</v>
      </c>
      <c r="AE19" s="25"/>
      <c r="AF19" s="12">
        <f>((((((((((AF8)+(AF9))+(AF10))+(AF11))+(AF12))+(AF13))+(AF14))+(AF15))+(AF16))+(AF17))+(AF18)</f>
        <v>0</v>
      </c>
      <c r="AG19" s="12">
        <f>((((((((((AG8)+(AG9))+(AG10))+(AG11))+(AG12))+(AG13))+(AG14))+(AG15))+(AG16))+(AG17))+(AG18)</f>
        <v>16471.009999999998</v>
      </c>
      <c r="AH19" s="25"/>
      <c r="AI19" s="12">
        <f>((((((((((AI8)+(AI9))+(AI10))+(AI11))+(AI12))+(AI13))+(AI14))+(AI15))+(AI16))+(AI17))+(AI18)</f>
        <v>0</v>
      </c>
      <c r="AJ19" s="12">
        <f>((((((((((AJ8)+(AJ9))+(AJ10))+(AJ11))+(AJ12))+(AJ13))+(AJ14))+(AJ15))+(AJ16))+(AJ17))+(AJ18)</f>
        <v>16471.009999999998</v>
      </c>
      <c r="AK19" s="25"/>
      <c r="AL19" s="12">
        <f t="shared" si="0"/>
        <v>0</v>
      </c>
      <c r="AM19" s="12">
        <f t="shared" si="1"/>
        <v>198252.12000000002</v>
      </c>
      <c r="AN19" s="17"/>
      <c r="AO19" s="36"/>
    </row>
    <row r="20" spans="1:41" x14ac:dyDescent="0.55000000000000004">
      <c r="A20" s="9" t="s">
        <v>16</v>
      </c>
      <c r="B20" s="12">
        <f>(B19)-(0)</f>
        <v>0</v>
      </c>
      <c r="C20" s="12">
        <f>(C19)-(0)</f>
        <v>16571.009999999998</v>
      </c>
      <c r="D20" s="25"/>
      <c r="E20" s="12">
        <f>(E19)-(0)</f>
        <v>0</v>
      </c>
      <c r="F20" s="12">
        <f>(F19)-(0)</f>
        <v>16571.009999999998</v>
      </c>
      <c r="G20" s="25"/>
      <c r="H20" s="12">
        <f>(H19)-(0)</f>
        <v>0</v>
      </c>
      <c r="I20" s="12">
        <f>(I19)-(0)</f>
        <v>16571.009999999998</v>
      </c>
      <c r="J20" s="25"/>
      <c r="K20" s="12">
        <f>(K19)-(0)</f>
        <v>0</v>
      </c>
      <c r="L20" s="12">
        <f>(L19)-(0)</f>
        <v>16571.009999999998</v>
      </c>
      <c r="M20" s="25"/>
      <c r="N20" s="12">
        <f>(N19)-(0)</f>
        <v>0</v>
      </c>
      <c r="O20" s="12">
        <f>(O19)-(0)</f>
        <v>16571.009999999998</v>
      </c>
      <c r="P20" s="25"/>
      <c r="Q20" s="12">
        <f>(Q19)-(0)</f>
        <v>0</v>
      </c>
      <c r="R20" s="12">
        <f>(R19)-(0)</f>
        <v>16571.009999999998</v>
      </c>
      <c r="S20" s="25"/>
      <c r="T20" s="12">
        <f>(T19)-(0)</f>
        <v>0</v>
      </c>
      <c r="U20" s="12">
        <f>(U19)-(0)</f>
        <v>16471.009999999998</v>
      </c>
      <c r="V20" s="25"/>
      <c r="W20" s="12">
        <f>(W19)-(0)</f>
        <v>0</v>
      </c>
      <c r="X20" s="12">
        <f>(X19)-(0)</f>
        <v>16471.009999999998</v>
      </c>
      <c r="Y20" s="25"/>
      <c r="Z20" s="12">
        <f>(Z19)-(0)</f>
        <v>0</v>
      </c>
      <c r="AA20" s="12">
        <f>(AA19)-(0)</f>
        <v>16471.009999999998</v>
      </c>
      <c r="AB20" s="25"/>
      <c r="AC20" s="12">
        <f>(AC19)-(0)</f>
        <v>0</v>
      </c>
      <c r="AD20" s="12">
        <f>(AD19)-(0)</f>
        <v>16471.009999999998</v>
      </c>
      <c r="AE20" s="25"/>
      <c r="AF20" s="12">
        <f>(AF19)-(0)</f>
        <v>0</v>
      </c>
      <c r="AG20" s="12">
        <f>(AG19)-(0)</f>
        <v>16471.009999999998</v>
      </c>
      <c r="AH20" s="25"/>
      <c r="AI20" s="12">
        <f>(AI19)-(0)</f>
        <v>0</v>
      </c>
      <c r="AJ20" s="12">
        <f>(AJ19)-(0)</f>
        <v>16471.009999999998</v>
      </c>
      <c r="AK20" s="25"/>
      <c r="AL20" s="12">
        <f t="shared" si="0"/>
        <v>0</v>
      </c>
      <c r="AM20" s="12">
        <f t="shared" si="1"/>
        <v>198252.12000000002</v>
      </c>
      <c r="AN20" s="17"/>
      <c r="AO20" s="36"/>
    </row>
    <row r="21" spans="1:41" x14ac:dyDescent="0.55000000000000004">
      <c r="A21" s="9" t="s">
        <v>17</v>
      </c>
      <c r="B21" s="10"/>
      <c r="C21" s="10"/>
      <c r="D21" s="23"/>
      <c r="E21" s="10"/>
      <c r="F21" s="10"/>
      <c r="G21" s="23"/>
      <c r="H21" s="10"/>
      <c r="I21" s="10"/>
      <c r="J21" s="23"/>
      <c r="K21" s="10"/>
      <c r="L21" s="10"/>
      <c r="M21" s="23"/>
      <c r="N21" s="10"/>
      <c r="O21" s="10"/>
      <c r="P21" s="23"/>
      <c r="Q21" s="10"/>
      <c r="R21" s="10"/>
      <c r="S21" s="23"/>
      <c r="T21" s="10"/>
      <c r="U21" s="10"/>
      <c r="V21" s="23"/>
      <c r="W21" s="10"/>
      <c r="X21" s="10"/>
      <c r="Y21" s="23"/>
      <c r="Z21" s="10"/>
      <c r="AA21" s="10"/>
      <c r="AB21" s="23"/>
      <c r="AC21" s="10"/>
      <c r="AD21" s="10"/>
      <c r="AE21" s="23"/>
      <c r="AF21" s="10"/>
      <c r="AG21" s="10"/>
      <c r="AH21" s="23"/>
      <c r="AI21" s="10"/>
      <c r="AJ21" s="10"/>
      <c r="AK21" s="23"/>
      <c r="AL21" s="10"/>
      <c r="AM21" s="10"/>
      <c r="AN21" s="3"/>
      <c r="AO21" s="36"/>
    </row>
    <row r="22" spans="1:41" x14ac:dyDescent="0.55000000000000004">
      <c r="A22" s="9" t="s">
        <v>18</v>
      </c>
      <c r="B22" s="10"/>
      <c r="C22" s="10"/>
      <c r="D22" s="24"/>
      <c r="E22" s="10"/>
      <c r="F22" s="10"/>
      <c r="G22" s="24"/>
      <c r="H22" s="10"/>
      <c r="I22" s="10"/>
      <c r="J22" s="24"/>
      <c r="K22" s="10"/>
      <c r="L22" s="10"/>
      <c r="M22" s="24"/>
      <c r="N22" s="10"/>
      <c r="O22" s="10"/>
      <c r="P22" s="24"/>
      <c r="Q22" s="10"/>
      <c r="R22" s="10"/>
      <c r="S22" s="24"/>
      <c r="T22" s="10"/>
      <c r="U22" s="10"/>
      <c r="V22" s="24"/>
      <c r="W22" s="11"/>
      <c r="X22" s="10"/>
      <c r="Y22" s="24"/>
      <c r="Z22" s="10"/>
      <c r="AA22" s="10"/>
      <c r="AB22" s="24"/>
      <c r="AC22" s="10"/>
      <c r="AD22" s="10"/>
      <c r="AE22" s="24"/>
      <c r="AF22" s="10"/>
      <c r="AG22" s="10"/>
      <c r="AH22" s="24"/>
      <c r="AI22" s="10"/>
      <c r="AJ22" s="10"/>
      <c r="AK22" s="24"/>
      <c r="AL22" s="11">
        <f t="shared" ref="AL22:AL53" si="2">(((((((((((B22)+(E22))+(H22))+(K22))+(N22))+(Q22))+(T22))+(W22))+(Z22))+(AC22))+(AF22))+(AI22)</f>
        <v>0</v>
      </c>
      <c r="AM22" s="11">
        <f t="shared" ref="AM22:AM53" si="3">(((((((((((C22)+(F22))+(I22))+(L22))+(O22))+(R22))+(U22))+(X22))+(AA22))+(AD22))+(AG22))+(AJ22)</f>
        <v>0</v>
      </c>
      <c r="AN22" s="4"/>
      <c r="AO22" s="36"/>
    </row>
    <row r="23" spans="1:41" x14ac:dyDescent="0.55000000000000004">
      <c r="A23" s="9" t="s">
        <v>19</v>
      </c>
      <c r="B23" s="10"/>
      <c r="C23" s="10"/>
      <c r="D23" s="24"/>
      <c r="E23" s="10"/>
      <c r="F23" s="10"/>
      <c r="G23" s="24"/>
      <c r="H23" s="10"/>
      <c r="I23" s="10"/>
      <c r="J23" s="24"/>
      <c r="K23" s="10"/>
      <c r="L23" s="10"/>
      <c r="M23" s="24"/>
      <c r="N23" s="10"/>
      <c r="O23" s="10"/>
      <c r="P23" s="24"/>
      <c r="Q23" s="10"/>
      <c r="R23" s="10"/>
      <c r="S23" s="24"/>
      <c r="T23" s="10"/>
      <c r="U23" s="10"/>
      <c r="V23" s="24"/>
      <c r="W23" s="10"/>
      <c r="X23" s="10"/>
      <c r="Y23" s="24"/>
      <c r="Z23" s="10"/>
      <c r="AA23" s="10"/>
      <c r="AB23" s="24"/>
      <c r="AC23" s="10"/>
      <c r="AD23" s="10"/>
      <c r="AE23" s="24"/>
      <c r="AF23" s="10"/>
      <c r="AG23" s="10"/>
      <c r="AH23" s="24"/>
      <c r="AI23" s="10"/>
      <c r="AJ23" s="10"/>
      <c r="AK23" s="24"/>
      <c r="AL23" s="11">
        <f t="shared" si="2"/>
        <v>0</v>
      </c>
      <c r="AM23" s="11">
        <f t="shared" si="3"/>
        <v>0</v>
      </c>
      <c r="AN23" s="4"/>
      <c r="AO23" s="36"/>
    </row>
    <row r="24" spans="1:41" x14ac:dyDescent="0.55000000000000004">
      <c r="A24" s="9" t="s">
        <v>20</v>
      </c>
      <c r="B24" s="11"/>
      <c r="C24" s="11">
        <f>4360.78</f>
        <v>4360.78</v>
      </c>
      <c r="D24" s="24"/>
      <c r="E24" s="11"/>
      <c r="F24" s="11">
        <f>4360.78</f>
        <v>4360.78</v>
      </c>
      <c r="G24" s="24"/>
      <c r="H24" s="11"/>
      <c r="I24" s="11">
        <f>4360.78</f>
        <v>4360.78</v>
      </c>
      <c r="J24" s="24"/>
      <c r="K24" s="11"/>
      <c r="L24" s="11">
        <f>4360.78</f>
        <v>4360.78</v>
      </c>
      <c r="M24" s="24"/>
      <c r="N24" s="11"/>
      <c r="O24" s="11">
        <f>4360.78</f>
        <v>4360.78</v>
      </c>
      <c r="P24" s="24"/>
      <c r="Q24" s="11"/>
      <c r="R24" s="11">
        <f>4360.78</f>
        <v>4360.78</v>
      </c>
      <c r="S24" s="24"/>
      <c r="T24" s="11"/>
      <c r="U24" s="11">
        <f>4360.78</f>
        <v>4360.78</v>
      </c>
      <c r="V24" s="24"/>
      <c r="W24" s="11"/>
      <c r="X24" s="11">
        <f>4360.78</f>
        <v>4360.78</v>
      </c>
      <c r="Y24" s="24"/>
      <c r="Z24" s="11"/>
      <c r="AA24" s="11">
        <f>4360.78</f>
        <v>4360.78</v>
      </c>
      <c r="AB24" s="24"/>
      <c r="AC24" s="11"/>
      <c r="AD24" s="11">
        <f>4360.78</f>
        <v>4360.78</v>
      </c>
      <c r="AE24" s="24"/>
      <c r="AF24" s="10"/>
      <c r="AG24" s="11">
        <f>4360.78</f>
        <v>4360.78</v>
      </c>
      <c r="AH24" s="24"/>
      <c r="AI24" s="10"/>
      <c r="AJ24" s="11">
        <f>4360.81</f>
        <v>4360.8100000000004</v>
      </c>
      <c r="AK24" s="24"/>
      <c r="AL24" s="11">
        <f t="shared" si="2"/>
        <v>0</v>
      </c>
      <c r="AM24" s="11">
        <f t="shared" si="3"/>
        <v>52329.389999999992</v>
      </c>
      <c r="AN24" s="4"/>
      <c r="AO24" s="36"/>
    </row>
    <row r="25" spans="1:41" x14ac:dyDescent="0.55000000000000004">
      <c r="A25" s="9" t="s">
        <v>21</v>
      </c>
      <c r="B25" s="11"/>
      <c r="C25" s="10"/>
      <c r="D25" s="24"/>
      <c r="E25" s="11"/>
      <c r="F25" s="10"/>
      <c r="G25" s="24"/>
      <c r="H25" s="11"/>
      <c r="I25" s="10"/>
      <c r="J25" s="24"/>
      <c r="K25" s="11"/>
      <c r="L25" s="10"/>
      <c r="M25" s="24"/>
      <c r="N25" s="11"/>
      <c r="O25" s="10"/>
      <c r="P25" s="24"/>
      <c r="Q25" s="11"/>
      <c r="R25" s="10"/>
      <c r="S25" s="24"/>
      <c r="T25" s="11"/>
      <c r="U25" s="10"/>
      <c r="V25" s="24"/>
      <c r="W25" s="11"/>
      <c r="X25" s="10"/>
      <c r="Y25" s="24"/>
      <c r="Z25" s="11"/>
      <c r="AA25" s="10"/>
      <c r="AB25" s="24"/>
      <c r="AC25" s="11"/>
      <c r="AD25" s="10"/>
      <c r="AE25" s="24"/>
      <c r="AF25" s="10"/>
      <c r="AG25" s="10"/>
      <c r="AH25" s="24"/>
      <c r="AI25" s="10"/>
      <c r="AJ25" s="10"/>
      <c r="AK25" s="24"/>
      <c r="AL25" s="11">
        <f t="shared" si="2"/>
        <v>0</v>
      </c>
      <c r="AM25" s="11">
        <f t="shared" si="3"/>
        <v>0</v>
      </c>
      <c r="AN25" s="4"/>
      <c r="AO25" s="36"/>
    </row>
    <row r="26" spans="1:41" x14ac:dyDescent="0.55000000000000004">
      <c r="A26" s="9" t="s">
        <v>22</v>
      </c>
      <c r="B26" s="11"/>
      <c r="C26" s="10"/>
      <c r="D26" s="24"/>
      <c r="E26" s="11"/>
      <c r="F26" s="10"/>
      <c r="G26" s="24"/>
      <c r="H26" s="11"/>
      <c r="I26" s="10"/>
      <c r="J26" s="24"/>
      <c r="K26" s="11"/>
      <c r="L26" s="10"/>
      <c r="M26" s="24"/>
      <c r="N26" s="11"/>
      <c r="O26" s="10"/>
      <c r="P26" s="24"/>
      <c r="Q26" s="11"/>
      <c r="R26" s="10"/>
      <c r="S26" s="24"/>
      <c r="T26" s="11"/>
      <c r="U26" s="10"/>
      <c r="V26" s="24"/>
      <c r="W26" s="11"/>
      <c r="X26" s="10"/>
      <c r="Y26" s="24"/>
      <c r="Z26" s="11"/>
      <c r="AA26" s="10"/>
      <c r="AB26" s="24"/>
      <c r="AC26" s="11"/>
      <c r="AD26" s="10"/>
      <c r="AE26" s="24"/>
      <c r="AF26" s="10"/>
      <c r="AG26" s="10"/>
      <c r="AH26" s="24"/>
      <c r="AI26" s="10"/>
      <c r="AJ26" s="10"/>
      <c r="AK26" s="24"/>
      <c r="AL26" s="11">
        <f t="shared" si="2"/>
        <v>0</v>
      </c>
      <c r="AM26" s="11">
        <f t="shared" si="3"/>
        <v>0</v>
      </c>
      <c r="AN26" s="4"/>
      <c r="AO26" s="36"/>
    </row>
    <row r="27" spans="1:41" x14ac:dyDescent="0.55000000000000004">
      <c r="A27" s="9" t="s">
        <v>23</v>
      </c>
      <c r="B27" s="10"/>
      <c r="C27" s="11">
        <f>586.05</f>
        <v>586.04999999999995</v>
      </c>
      <c r="D27" s="24"/>
      <c r="E27" s="10"/>
      <c r="F27" s="11">
        <f>586.05</f>
        <v>586.04999999999995</v>
      </c>
      <c r="G27" s="24"/>
      <c r="H27" s="10"/>
      <c r="I27" s="11">
        <f>586.05</f>
        <v>586.04999999999995</v>
      </c>
      <c r="J27" s="24"/>
      <c r="K27" s="10"/>
      <c r="L27" s="11">
        <f>586.05</f>
        <v>586.04999999999995</v>
      </c>
      <c r="M27" s="24"/>
      <c r="N27" s="10"/>
      <c r="O27" s="11">
        <f>586.05</f>
        <v>586.04999999999995</v>
      </c>
      <c r="P27" s="24"/>
      <c r="Q27" s="10"/>
      <c r="R27" s="11">
        <f>586.05</f>
        <v>586.04999999999995</v>
      </c>
      <c r="S27" s="24"/>
      <c r="T27" s="10"/>
      <c r="U27" s="11">
        <f>586.05</f>
        <v>586.04999999999995</v>
      </c>
      <c r="V27" s="24"/>
      <c r="W27" s="10"/>
      <c r="X27" s="11">
        <f>586.05</f>
        <v>586.04999999999995</v>
      </c>
      <c r="Y27" s="24"/>
      <c r="Z27" s="10"/>
      <c r="AA27" s="11">
        <f>586.05</f>
        <v>586.04999999999995</v>
      </c>
      <c r="AB27" s="24"/>
      <c r="AC27" s="10"/>
      <c r="AD27" s="11">
        <f>586.05</f>
        <v>586.04999999999995</v>
      </c>
      <c r="AE27" s="24"/>
      <c r="AF27" s="10"/>
      <c r="AG27" s="11">
        <f>586.05</f>
        <v>586.04999999999995</v>
      </c>
      <c r="AH27" s="24"/>
      <c r="AI27" s="10"/>
      <c r="AJ27" s="11">
        <f>586.05</f>
        <v>586.04999999999995</v>
      </c>
      <c r="AK27" s="24"/>
      <c r="AL27" s="11">
        <f t="shared" si="2"/>
        <v>0</v>
      </c>
      <c r="AM27" s="11">
        <f t="shared" si="3"/>
        <v>7032.6000000000013</v>
      </c>
      <c r="AN27" s="4"/>
      <c r="AO27" s="36"/>
    </row>
    <row r="28" spans="1:41" x14ac:dyDescent="0.55000000000000004">
      <c r="A28" s="9" t="s">
        <v>24</v>
      </c>
      <c r="B28" s="11"/>
      <c r="C28" s="11">
        <f>208.33</f>
        <v>208.33</v>
      </c>
      <c r="D28" s="24"/>
      <c r="E28" s="10"/>
      <c r="F28" s="11">
        <f>208.33</f>
        <v>208.33</v>
      </c>
      <c r="G28" s="24"/>
      <c r="H28" s="10"/>
      <c r="I28" s="11">
        <f>208.33</f>
        <v>208.33</v>
      </c>
      <c r="J28" s="24"/>
      <c r="K28" s="10"/>
      <c r="L28" s="11">
        <f>208.33</f>
        <v>208.33</v>
      </c>
      <c r="M28" s="24"/>
      <c r="N28" s="10"/>
      <c r="O28" s="11">
        <f>208.33</f>
        <v>208.33</v>
      </c>
      <c r="P28" s="24"/>
      <c r="Q28" s="10"/>
      <c r="R28" s="11">
        <f>208.33</f>
        <v>208.33</v>
      </c>
      <c r="S28" s="24"/>
      <c r="T28" s="10"/>
      <c r="U28" s="11">
        <f>208.33</f>
        <v>208.33</v>
      </c>
      <c r="V28" s="24"/>
      <c r="W28" s="10"/>
      <c r="X28" s="11">
        <f>208.33</f>
        <v>208.33</v>
      </c>
      <c r="Y28" s="24"/>
      <c r="Z28" s="10"/>
      <c r="AA28" s="11">
        <f>208.33</f>
        <v>208.33</v>
      </c>
      <c r="AB28" s="24"/>
      <c r="AC28" s="10"/>
      <c r="AD28" s="11">
        <f>208.33</f>
        <v>208.33</v>
      </c>
      <c r="AE28" s="24"/>
      <c r="AF28" s="10"/>
      <c r="AG28" s="11">
        <f>208.33</f>
        <v>208.33</v>
      </c>
      <c r="AH28" s="24"/>
      <c r="AI28" s="10"/>
      <c r="AJ28" s="11">
        <f>208.37</f>
        <v>208.37</v>
      </c>
      <c r="AK28" s="24"/>
      <c r="AL28" s="11">
        <f t="shared" si="2"/>
        <v>0</v>
      </c>
      <c r="AM28" s="11">
        <f t="shared" si="3"/>
        <v>2499.9999999999995</v>
      </c>
      <c r="AN28" s="4"/>
      <c r="AO28" s="36"/>
    </row>
    <row r="29" spans="1:41" x14ac:dyDescent="0.55000000000000004">
      <c r="A29" s="9" t="s">
        <v>25</v>
      </c>
      <c r="B29" s="10"/>
      <c r="C29" s="11">
        <f>1276.51</f>
        <v>1276.51</v>
      </c>
      <c r="D29" s="24"/>
      <c r="E29" s="11"/>
      <c r="F29" s="11">
        <f>1276.5</f>
        <v>1276.5</v>
      </c>
      <c r="G29" s="24"/>
      <c r="H29" s="11"/>
      <c r="I29" s="11">
        <f>1276.51</f>
        <v>1276.51</v>
      </c>
      <c r="J29" s="24"/>
      <c r="K29" s="10"/>
      <c r="L29" s="11">
        <f>1276.51</f>
        <v>1276.51</v>
      </c>
      <c r="M29" s="24"/>
      <c r="N29" s="11"/>
      <c r="O29" s="11">
        <f>1276.51</f>
        <v>1276.51</v>
      </c>
      <c r="P29" s="24"/>
      <c r="Q29" s="11"/>
      <c r="R29" s="11">
        <f>1276.51</f>
        <v>1276.51</v>
      </c>
      <c r="S29" s="24"/>
      <c r="T29" s="10"/>
      <c r="U29" s="11">
        <f>1276.51</f>
        <v>1276.51</v>
      </c>
      <c r="V29" s="24"/>
      <c r="W29" s="11"/>
      <c r="X29" s="11">
        <f>1276.51</f>
        <v>1276.51</v>
      </c>
      <c r="Y29" s="24"/>
      <c r="Z29" s="11"/>
      <c r="AA29" s="11">
        <f>1276.51</f>
        <v>1276.51</v>
      </c>
      <c r="AB29" s="24"/>
      <c r="AC29" s="11"/>
      <c r="AD29" s="11">
        <f>1276.51</f>
        <v>1276.51</v>
      </c>
      <c r="AE29" s="24"/>
      <c r="AF29" s="10"/>
      <c r="AG29" s="11">
        <f>1276.51</f>
        <v>1276.51</v>
      </c>
      <c r="AH29" s="24"/>
      <c r="AI29" s="10"/>
      <c r="AJ29" s="11">
        <f>1276.51</f>
        <v>1276.51</v>
      </c>
      <c r="AK29" s="24"/>
      <c r="AL29" s="11">
        <f t="shared" si="2"/>
        <v>0</v>
      </c>
      <c r="AM29" s="11">
        <f t="shared" si="3"/>
        <v>15318.110000000002</v>
      </c>
      <c r="AN29" s="4"/>
      <c r="AO29" s="36"/>
    </row>
    <row r="30" spans="1:41" x14ac:dyDescent="0.55000000000000004">
      <c r="A30" s="9" t="s">
        <v>26</v>
      </c>
      <c r="B30" s="10"/>
      <c r="C30" s="11">
        <v>2254</v>
      </c>
      <c r="D30" s="24"/>
      <c r="E30" s="11"/>
      <c r="F30" s="11">
        <v>2254</v>
      </c>
      <c r="G30" s="24"/>
      <c r="H30" s="11"/>
      <c r="I30" s="11">
        <v>2254</v>
      </c>
      <c r="J30" s="24"/>
      <c r="K30" s="11"/>
      <c r="L30" s="11">
        <v>2254</v>
      </c>
      <c r="M30" s="24"/>
      <c r="N30" s="11"/>
      <c r="O30" s="11">
        <v>2254</v>
      </c>
      <c r="P30" s="24"/>
      <c r="Q30" s="11"/>
      <c r="R30" s="11">
        <v>2254</v>
      </c>
      <c r="S30" s="24"/>
      <c r="T30" s="11"/>
      <c r="U30" s="11">
        <v>2254</v>
      </c>
      <c r="V30" s="24"/>
      <c r="W30" s="11"/>
      <c r="X30" s="11">
        <v>2254</v>
      </c>
      <c r="Y30" s="24"/>
      <c r="Z30" s="11"/>
      <c r="AA30" s="11">
        <v>2254</v>
      </c>
      <c r="AB30" s="24"/>
      <c r="AC30" s="11"/>
      <c r="AD30" s="11">
        <v>2254</v>
      </c>
      <c r="AE30" s="24"/>
      <c r="AF30" s="11"/>
      <c r="AG30" s="11">
        <v>2254</v>
      </c>
      <c r="AH30" s="24"/>
      <c r="AI30" s="10"/>
      <c r="AJ30" s="11">
        <v>2254</v>
      </c>
      <c r="AK30" s="24"/>
      <c r="AL30" s="11">
        <f t="shared" si="2"/>
        <v>0</v>
      </c>
      <c r="AM30" s="11">
        <f t="shared" si="3"/>
        <v>27048</v>
      </c>
      <c r="AN30" s="4"/>
      <c r="AO30" s="36"/>
    </row>
    <row r="31" spans="1:41" x14ac:dyDescent="0.55000000000000004">
      <c r="A31" s="9" t="s">
        <v>27</v>
      </c>
      <c r="B31" s="11"/>
      <c r="C31" s="11">
        <f>19</f>
        <v>19</v>
      </c>
      <c r="D31" s="24"/>
      <c r="E31" s="11"/>
      <c r="F31" s="11">
        <f>19</f>
        <v>19</v>
      </c>
      <c r="G31" s="24"/>
      <c r="H31" s="11"/>
      <c r="I31" s="11">
        <f>19</f>
        <v>19</v>
      </c>
      <c r="J31" s="24"/>
      <c r="K31" s="11"/>
      <c r="L31" s="11">
        <f>19</f>
        <v>19</v>
      </c>
      <c r="M31" s="24"/>
      <c r="N31" s="11"/>
      <c r="O31" s="11">
        <f>19</f>
        <v>19</v>
      </c>
      <c r="P31" s="24"/>
      <c r="Q31" s="11"/>
      <c r="R31" s="11">
        <f>19</f>
        <v>19</v>
      </c>
      <c r="S31" s="24"/>
      <c r="T31" s="11"/>
      <c r="U31" s="11">
        <f>19</f>
        <v>19</v>
      </c>
      <c r="V31" s="24"/>
      <c r="W31" s="11"/>
      <c r="X31" s="11">
        <f>19</f>
        <v>19</v>
      </c>
      <c r="Y31" s="24"/>
      <c r="Z31" s="11"/>
      <c r="AA31" s="11">
        <f>19</f>
        <v>19</v>
      </c>
      <c r="AB31" s="24"/>
      <c r="AC31" s="10"/>
      <c r="AD31" s="11">
        <f>19</f>
        <v>19</v>
      </c>
      <c r="AE31" s="24"/>
      <c r="AF31" s="10"/>
      <c r="AG31" s="11">
        <f>19</f>
        <v>19</v>
      </c>
      <c r="AH31" s="24"/>
      <c r="AI31" s="10"/>
      <c r="AJ31" s="11">
        <f>19</f>
        <v>19</v>
      </c>
      <c r="AK31" s="24"/>
      <c r="AL31" s="11">
        <f t="shared" si="2"/>
        <v>0</v>
      </c>
      <c r="AM31" s="11">
        <f t="shared" si="3"/>
        <v>228</v>
      </c>
      <c r="AN31" s="4"/>
      <c r="AO31" s="36"/>
    </row>
    <row r="32" spans="1:41" x14ac:dyDescent="0.55000000000000004">
      <c r="A32" s="9" t="s">
        <v>28</v>
      </c>
      <c r="B32" s="10"/>
      <c r="C32" s="11">
        <f>177.28</f>
        <v>177.28</v>
      </c>
      <c r="D32" s="24"/>
      <c r="E32" s="11"/>
      <c r="F32" s="11">
        <f>177.28</f>
        <v>177.28</v>
      </c>
      <c r="G32" s="24"/>
      <c r="H32" s="11"/>
      <c r="I32" s="11">
        <f>177.28</f>
        <v>177.28</v>
      </c>
      <c r="J32" s="24"/>
      <c r="K32" s="11"/>
      <c r="L32" s="11">
        <f>177.28</f>
        <v>177.28</v>
      </c>
      <c r="M32" s="24"/>
      <c r="N32" s="11"/>
      <c r="O32" s="11">
        <f>177.28</f>
        <v>177.28</v>
      </c>
      <c r="P32" s="24"/>
      <c r="Q32" s="11"/>
      <c r="R32" s="11">
        <f>177.28</f>
        <v>177.28</v>
      </c>
      <c r="S32" s="24"/>
      <c r="T32" s="11"/>
      <c r="U32" s="11">
        <f>177.28</f>
        <v>177.28</v>
      </c>
      <c r="V32" s="24"/>
      <c r="W32" s="11"/>
      <c r="X32" s="11">
        <f>177.28</f>
        <v>177.28</v>
      </c>
      <c r="Y32" s="24"/>
      <c r="Z32" s="11"/>
      <c r="AA32" s="11">
        <f>177.28</f>
        <v>177.28</v>
      </c>
      <c r="AB32" s="24"/>
      <c r="AC32" s="10"/>
      <c r="AD32" s="11">
        <f>177.28</f>
        <v>177.28</v>
      </c>
      <c r="AE32" s="24"/>
      <c r="AF32" s="10"/>
      <c r="AG32" s="11">
        <f>177.28</f>
        <v>177.28</v>
      </c>
      <c r="AH32" s="24"/>
      <c r="AI32" s="10"/>
      <c r="AJ32" s="11">
        <f>177.28</f>
        <v>177.28</v>
      </c>
      <c r="AK32" s="24"/>
      <c r="AL32" s="11">
        <f t="shared" si="2"/>
        <v>0</v>
      </c>
      <c r="AM32" s="11">
        <f t="shared" si="3"/>
        <v>2127.36</v>
      </c>
      <c r="AN32" s="4"/>
      <c r="AO32" s="36"/>
    </row>
    <row r="33" spans="1:41" x14ac:dyDescent="0.55000000000000004">
      <c r="A33" s="9" t="s">
        <v>29</v>
      </c>
      <c r="B33" s="11"/>
      <c r="C33" s="11">
        <f>90</f>
        <v>90</v>
      </c>
      <c r="D33" s="24"/>
      <c r="E33" s="11"/>
      <c r="F33" s="11">
        <f>90</f>
        <v>90</v>
      </c>
      <c r="G33" s="24"/>
      <c r="H33" s="11"/>
      <c r="I33" s="11">
        <f>90</f>
        <v>90</v>
      </c>
      <c r="J33" s="24"/>
      <c r="K33" s="11"/>
      <c r="L33" s="11">
        <f>90</f>
        <v>90</v>
      </c>
      <c r="M33" s="24"/>
      <c r="N33" s="11"/>
      <c r="O33" s="11">
        <f>90</f>
        <v>90</v>
      </c>
      <c r="P33" s="24"/>
      <c r="Q33" s="11"/>
      <c r="R33" s="11">
        <f>90</f>
        <v>90</v>
      </c>
      <c r="S33" s="24"/>
      <c r="T33" s="11"/>
      <c r="U33" s="11">
        <f>90</f>
        <v>90</v>
      </c>
      <c r="V33" s="24"/>
      <c r="W33" s="11"/>
      <c r="X33" s="11">
        <f>90</f>
        <v>90</v>
      </c>
      <c r="Y33" s="24"/>
      <c r="Z33" s="11"/>
      <c r="AA33" s="11">
        <f>90</f>
        <v>90</v>
      </c>
      <c r="AB33" s="24"/>
      <c r="AC33" s="11"/>
      <c r="AD33" s="11">
        <f>90</f>
        <v>90</v>
      </c>
      <c r="AE33" s="24"/>
      <c r="AF33" s="10"/>
      <c r="AG33" s="11">
        <f>90</f>
        <v>90</v>
      </c>
      <c r="AH33" s="24"/>
      <c r="AI33" s="10"/>
      <c r="AJ33" s="11">
        <f>85</f>
        <v>85</v>
      </c>
      <c r="AK33" s="24"/>
      <c r="AL33" s="11">
        <f t="shared" si="2"/>
        <v>0</v>
      </c>
      <c r="AM33" s="11">
        <f t="shared" si="3"/>
        <v>1075</v>
      </c>
      <c r="AN33" s="4"/>
      <c r="AO33" s="36"/>
    </row>
    <row r="34" spans="1:41" x14ac:dyDescent="0.55000000000000004">
      <c r="A34" s="9" t="s">
        <v>30</v>
      </c>
      <c r="B34" s="10"/>
      <c r="C34" s="11">
        <f>375</f>
        <v>375</v>
      </c>
      <c r="D34" s="24"/>
      <c r="E34" s="10"/>
      <c r="F34" s="11">
        <f>375</f>
        <v>375</v>
      </c>
      <c r="G34" s="24"/>
      <c r="H34" s="10"/>
      <c r="I34" s="11">
        <f>375</f>
        <v>375</v>
      </c>
      <c r="J34" s="24"/>
      <c r="K34" s="10"/>
      <c r="L34" s="11">
        <f>375</f>
        <v>375</v>
      </c>
      <c r="M34" s="24"/>
      <c r="N34" s="10"/>
      <c r="O34" s="11">
        <f>375</f>
        <v>375</v>
      </c>
      <c r="P34" s="24"/>
      <c r="Q34" s="10"/>
      <c r="R34" s="11">
        <f>375</f>
        <v>375</v>
      </c>
      <c r="S34" s="24"/>
      <c r="T34" s="10"/>
      <c r="U34" s="11">
        <f>375</f>
        <v>375</v>
      </c>
      <c r="V34" s="24"/>
      <c r="W34" s="10"/>
      <c r="X34" s="11">
        <f>375</f>
        <v>375</v>
      </c>
      <c r="Y34" s="24"/>
      <c r="Z34" s="10"/>
      <c r="AA34" s="11">
        <f>375</f>
        <v>375</v>
      </c>
      <c r="AB34" s="24"/>
      <c r="AC34" s="10"/>
      <c r="AD34" s="11">
        <f>375</f>
        <v>375</v>
      </c>
      <c r="AE34" s="24"/>
      <c r="AF34" s="10"/>
      <c r="AG34" s="11">
        <f>375</f>
        <v>375</v>
      </c>
      <c r="AH34" s="24"/>
      <c r="AI34" s="10"/>
      <c r="AJ34" s="11">
        <f>375</f>
        <v>375</v>
      </c>
      <c r="AK34" s="24"/>
      <c r="AL34" s="11">
        <f t="shared" si="2"/>
        <v>0</v>
      </c>
      <c r="AM34" s="11">
        <f t="shared" si="3"/>
        <v>4500</v>
      </c>
      <c r="AN34" s="4"/>
      <c r="AO34" s="36"/>
    </row>
    <row r="35" spans="1:41" x14ac:dyDescent="0.55000000000000004">
      <c r="A35" s="9" t="s">
        <v>31</v>
      </c>
      <c r="B35" s="12">
        <f>(((((((((((B23)+(B24))+(B25))+(B26))+(B27))+(B28))+(B29))+(B30))+(B31))+(B32))+(B33))+(B34)</f>
        <v>0</v>
      </c>
      <c r="C35" s="12">
        <f>(((((((((((C23)+(C24))+(C25))+(C26))+(C27))+(C28))+(C29))+(C30))+(C31))+(C32))+(C33))+(C34)</f>
        <v>9346.9500000000007</v>
      </c>
      <c r="D35" s="25"/>
      <c r="E35" s="12">
        <f>(((((((((((E23)+(E24))+(E25))+(E26))+(E27))+(E28))+(E29))+(E30))+(E31))+(E32))+(E33))+(E34)</f>
        <v>0</v>
      </c>
      <c r="F35" s="12">
        <f>(((((((((((F23)+(F24))+(F25))+(F26))+(F27))+(F28))+(F29))+(F30))+(F31))+(F32))+(F33))+(F34)</f>
        <v>9346.94</v>
      </c>
      <c r="G35" s="25"/>
      <c r="H35" s="12">
        <f>(((((((((((H23)+(H24))+(H25))+(H26))+(H27))+(H28))+(H29))+(H30))+(H31))+(H32))+(H33))+(H34)</f>
        <v>0</v>
      </c>
      <c r="I35" s="12">
        <f>(((((((((((I23)+(I24))+(I25))+(I26))+(I27))+(I28))+(I29))+(I30))+(I31))+(I32))+(I33))+(I34)</f>
        <v>9346.9500000000007</v>
      </c>
      <c r="J35" s="25"/>
      <c r="K35" s="12">
        <f>(((((((((((K23)+(K24))+(K25))+(K26))+(K27))+(K28))+(K29))+(K30))+(K31))+(K32))+(K33))+(K34)</f>
        <v>0</v>
      </c>
      <c r="L35" s="12">
        <f>(((((((((((L23)+(L24))+(L25))+(L26))+(L27))+(L28))+(L29))+(L30))+(L31))+(L32))+(L33))+(L34)</f>
        <v>9346.9500000000007</v>
      </c>
      <c r="M35" s="25"/>
      <c r="N35" s="12">
        <f>(((((((((((N23)+(N24))+(N25))+(N26))+(N27))+(N28))+(N29))+(N30))+(N31))+(N32))+(N33))+(N34)</f>
        <v>0</v>
      </c>
      <c r="O35" s="12">
        <f>(((((((((((O23)+(O24))+(O25))+(O26))+(O27))+(O28))+(O29))+(O30))+(O31))+(O32))+(O33))+(O34)</f>
        <v>9346.9500000000007</v>
      </c>
      <c r="P35" s="25"/>
      <c r="Q35" s="12">
        <f>(((((((((((Q23)+(Q24))+(Q25))+(Q26))+(Q27))+(Q28))+(Q29))+(Q30))+(Q31))+(Q32))+(Q33))+(Q34)</f>
        <v>0</v>
      </c>
      <c r="R35" s="12">
        <f>(((((((((((R23)+(R24))+(R25))+(R26))+(R27))+(R28))+(R29))+(R30))+(R31))+(R32))+(R33))+(R34)</f>
        <v>9346.9500000000007</v>
      </c>
      <c r="S35" s="25"/>
      <c r="T35" s="12">
        <f>(((((((((((T23)+(T24))+(T25))+(T26))+(T27))+(T28))+(T29))+(T30))+(T31))+(T32))+(T33))+(T34)</f>
        <v>0</v>
      </c>
      <c r="U35" s="12">
        <f>(((((((((((U23)+(U24))+(U25))+(U26))+(U27))+(U28))+(U29))+(U30))+(U31))+(U32))+(U33))+(U34)</f>
        <v>9346.9500000000007</v>
      </c>
      <c r="V35" s="25"/>
      <c r="W35" s="12">
        <f>(((((((((((W23)+(W24))+(W25))+(W26))+(W27))+(W28))+(W29))+(W30))+(W31))+(W32))+(W33))+(W34)</f>
        <v>0</v>
      </c>
      <c r="X35" s="12">
        <f>(((((((((((X23)+(X24))+(X25))+(X26))+(X27))+(X28))+(X29))+(X30))+(X31))+(X32))+(X33))+(X34)</f>
        <v>9346.9500000000007</v>
      </c>
      <c r="Y35" s="25"/>
      <c r="Z35" s="12">
        <f>(((((((((((Z23)+(Z24))+(Z25))+(Z26))+(Z27))+(Z28))+(Z29))+(Z30))+(Z31))+(Z32))+(Z33))+(Z34)</f>
        <v>0</v>
      </c>
      <c r="AA35" s="12">
        <f>(((((((((((AA23)+(AA24))+(AA25))+(AA26))+(AA27))+(AA28))+(AA29))+(AA30))+(AA31))+(AA32))+(AA33))+(AA34)</f>
        <v>9346.9500000000007</v>
      </c>
      <c r="AB35" s="25"/>
      <c r="AC35" s="12">
        <f>(((((((((((AC23)+(AC24))+(AC25))+(AC26))+(AC27))+(AC28))+(AC29))+(AC30))+(AC31))+(AC32))+(AC33))+(AC34)</f>
        <v>0</v>
      </c>
      <c r="AD35" s="12">
        <f>(((((((((((AD23)+(AD24))+(AD25))+(AD26))+(AD27))+(AD28))+(AD29))+(AD30))+(AD31))+(AD32))+(AD33))+(AD34)</f>
        <v>9346.9500000000007</v>
      </c>
      <c r="AE35" s="25"/>
      <c r="AF35" s="12">
        <f>(((((((((((AF23)+(AF24))+(AF25))+(AF26))+(AF27))+(AF28))+(AF29))+(AF30))+(AF31))+(AF32))+(AF33))+(AF34)</f>
        <v>0</v>
      </c>
      <c r="AG35" s="12">
        <f>(((((((((((AG23)+(AG24))+(AG25))+(AG26))+(AG27))+(AG28))+(AG29))+(AG30))+(AG31))+(AG32))+(AG33))+(AG34)</f>
        <v>9346.9500000000007</v>
      </c>
      <c r="AH35" s="25"/>
      <c r="AI35" s="12">
        <f>(((((((((((AI23)+(AI24))+(AI25))+(AI26))+(AI27))+(AI28))+(AI29))+(AI30))+(AI31))+(AI32))+(AI33))+(AI34)</f>
        <v>0</v>
      </c>
      <c r="AJ35" s="12">
        <f>(((((((((((AJ23)+(AJ24))+(AJ25))+(AJ26))+(AJ27))+(AJ28))+(AJ29))+(AJ30))+(AJ31))+(AJ32))+(AJ33))+(AJ34)</f>
        <v>9342.0200000000023</v>
      </c>
      <c r="AK35" s="25"/>
      <c r="AL35" s="12">
        <f t="shared" si="2"/>
        <v>0</v>
      </c>
      <c r="AM35" s="12">
        <f t="shared" si="3"/>
        <v>112158.45999999999</v>
      </c>
      <c r="AN35" s="17"/>
      <c r="AO35" s="36"/>
    </row>
    <row r="36" spans="1:41" x14ac:dyDescent="0.55000000000000004">
      <c r="A36" s="9" t="s">
        <v>32</v>
      </c>
      <c r="B36" s="11"/>
      <c r="C36" s="10"/>
      <c r="D36" s="24"/>
      <c r="E36" s="10"/>
      <c r="F36" s="10"/>
      <c r="G36" s="24"/>
      <c r="H36" s="10"/>
      <c r="I36" s="10"/>
      <c r="J36" s="24"/>
      <c r="K36" s="10"/>
      <c r="L36" s="10"/>
      <c r="M36" s="24"/>
      <c r="N36" s="10"/>
      <c r="O36" s="10"/>
      <c r="P36" s="24"/>
      <c r="Q36" s="10"/>
      <c r="R36" s="10"/>
      <c r="S36" s="24"/>
      <c r="T36" s="10"/>
      <c r="U36" s="10"/>
      <c r="V36" s="24"/>
      <c r="W36" s="10"/>
      <c r="X36" s="10"/>
      <c r="Y36" s="24"/>
      <c r="Z36" s="10"/>
      <c r="AA36" s="10"/>
      <c r="AB36" s="24"/>
      <c r="AC36" s="10"/>
      <c r="AD36" s="10"/>
      <c r="AE36" s="24"/>
      <c r="AF36" s="10"/>
      <c r="AG36" s="10"/>
      <c r="AH36" s="24"/>
      <c r="AI36" s="10"/>
      <c r="AJ36" s="10"/>
      <c r="AK36" s="24"/>
      <c r="AL36" s="11">
        <f t="shared" si="2"/>
        <v>0</v>
      </c>
      <c r="AM36" s="11">
        <f t="shared" si="3"/>
        <v>0</v>
      </c>
      <c r="AN36" s="4"/>
      <c r="AO36" s="36"/>
    </row>
    <row r="37" spans="1:41" x14ac:dyDescent="0.55000000000000004">
      <c r="A37" s="9" t="s">
        <v>33</v>
      </c>
      <c r="B37" s="10"/>
      <c r="C37" s="10"/>
      <c r="D37" s="24"/>
      <c r="E37" s="10"/>
      <c r="F37" s="10"/>
      <c r="G37" s="24"/>
      <c r="H37" s="10"/>
      <c r="I37" s="10"/>
      <c r="J37" s="24"/>
      <c r="K37" s="10"/>
      <c r="L37" s="10"/>
      <c r="M37" s="24"/>
      <c r="N37" s="10"/>
      <c r="O37" s="10"/>
      <c r="P37" s="24"/>
      <c r="Q37" s="10"/>
      <c r="R37" s="10"/>
      <c r="S37" s="24"/>
      <c r="T37" s="10"/>
      <c r="U37" s="10"/>
      <c r="V37" s="24"/>
      <c r="W37" s="10"/>
      <c r="X37" s="10"/>
      <c r="Y37" s="24"/>
      <c r="Z37" s="10"/>
      <c r="AA37" s="10"/>
      <c r="AB37" s="24"/>
      <c r="AC37" s="10"/>
      <c r="AD37" s="10"/>
      <c r="AE37" s="24"/>
      <c r="AF37" s="10"/>
      <c r="AG37" s="10"/>
      <c r="AH37" s="24"/>
      <c r="AI37" s="10"/>
      <c r="AJ37" s="10"/>
      <c r="AK37" s="24"/>
      <c r="AL37" s="11">
        <f t="shared" si="2"/>
        <v>0</v>
      </c>
      <c r="AM37" s="11">
        <f t="shared" si="3"/>
        <v>0</v>
      </c>
      <c r="AN37" s="4"/>
      <c r="AO37" s="36"/>
    </row>
    <row r="38" spans="1:41" x14ac:dyDescent="0.55000000000000004">
      <c r="A38" s="9" t="s">
        <v>34</v>
      </c>
      <c r="B38" s="11"/>
      <c r="C38" s="11">
        <v>50</v>
      </c>
      <c r="D38" s="24"/>
      <c r="E38" s="11"/>
      <c r="F38" s="11">
        <v>50</v>
      </c>
      <c r="G38" s="24"/>
      <c r="H38" s="11"/>
      <c r="I38" s="11">
        <v>50</v>
      </c>
      <c r="J38" s="24"/>
      <c r="K38" s="10"/>
      <c r="L38" s="11">
        <v>50</v>
      </c>
      <c r="M38" s="24"/>
      <c r="N38" s="10"/>
      <c r="O38" s="11">
        <v>50</v>
      </c>
      <c r="P38" s="24"/>
      <c r="Q38" s="11"/>
      <c r="R38" s="11">
        <v>50</v>
      </c>
      <c r="S38" s="24"/>
      <c r="T38" s="10"/>
      <c r="U38" s="11">
        <v>50</v>
      </c>
      <c r="V38" s="24"/>
      <c r="W38" s="10"/>
      <c r="X38" s="11">
        <v>50</v>
      </c>
      <c r="Y38" s="24"/>
      <c r="Z38" s="10"/>
      <c r="AA38" s="11">
        <v>50</v>
      </c>
      <c r="AB38" s="24"/>
      <c r="AC38" s="10"/>
      <c r="AD38" s="11">
        <v>50</v>
      </c>
      <c r="AE38" s="24"/>
      <c r="AF38" s="10"/>
      <c r="AG38" s="11">
        <v>50</v>
      </c>
      <c r="AH38" s="24"/>
      <c r="AI38" s="10"/>
      <c r="AJ38" s="11">
        <f>125</f>
        <v>125</v>
      </c>
      <c r="AK38" s="24"/>
      <c r="AL38" s="11">
        <f t="shared" si="2"/>
        <v>0</v>
      </c>
      <c r="AM38" s="11">
        <f t="shared" si="3"/>
        <v>675</v>
      </c>
      <c r="AN38" s="4"/>
      <c r="AO38" s="36"/>
    </row>
    <row r="39" spans="1:41" x14ac:dyDescent="0.55000000000000004">
      <c r="A39" s="9" t="s">
        <v>35</v>
      </c>
      <c r="B39" s="11"/>
      <c r="C39" s="11">
        <f>500</f>
        <v>500</v>
      </c>
      <c r="D39" s="24"/>
      <c r="E39" s="11"/>
      <c r="F39" s="11">
        <f>500</f>
        <v>500</v>
      </c>
      <c r="G39" s="24"/>
      <c r="H39" s="11"/>
      <c r="I39" s="11">
        <f>500</f>
        <v>500</v>
      </c>
      <c r="J39" s="24"/>
      <c r="K39" s="11"/>
      <c r="L39" s="11">
        <f>500</f>
        <v>500</v>
      </c>
      <c r="M39" s="24"/>
      <c r="N39" s="11"/>
      <c r="O39" s="11">
        <f>500</f>
        <v>500</v>
      </c>
      <c r="P39" s="24"/>
      <c r="Q39" s="11"/>
      <c r="R39" s="11">
        <f>500</f>
        <v>500</v>
      </c>
      <c r="S39" s="24"/>
      <c r="T39" s="11"/>
      <c r="U39" s="11">
        <f>500</f>
        <v>500</v>
      </c>
      <c r="V39" s="24"/>
      <c r="W39" s="11"/>
      <c r="X39" s="11">
        <f>500</f>
        <v>500</v>
      </c>
      <c r="Y39" s="24"/>
      <c r="Z39" s="11"/>
      <c r="AA39" s="11">
        <f>500</f>
        <v>500</v>
      </c>
      <c r="AB39" s="24"/>
      <c r="AC39" s="11"/>
      <c r="AD39" s="11">
        <f>500</f>
        <v>500</v>
      </c>
      <c r="AE39" s="24"/>
      <c r="AF39" s="10"/>
      <c r="AG39" s="11">
        <f>500</f>
        <v>500</v>
      </c>
      <c r="AH39" s="24"/>
      <c r="AI39" s="10"/>
      <c r="AJ39" s="11">
        <f>500</f>
        <v>500</v>
      </c>
      <c r="AK39" s="24"/>
      <c r="AL39" s="11">
        <f t="shared" si="2"/>
        <v>0</v>
      </c>
      <c r="AM39" s="11">
        <f t="shared" si="3"/>
        <v>6000</v>
      </c>
      <c r="AN39" s="4"/>
      <c r="AO39" s="36"/>
    </row>
    <row r="40" spans="1:41" x14ac:dyDescent="0.55000000000000004">
      <c r="A40" s="9" t="s">
        <v>36</v>
      </c>
      <c r="B40" s="11"/>
      <c r="C40" s="11">
        <v>0</v>
      </c>
      <c r="D40" s="24"/>
      <c r="E40" s="11"/>
      <c r="F40" s="11">
        <v>0</v>
      </c>
      <c r="G40" s="24"/>
      <c r="H40" s="11"/>
      <c r="I40" s="11">
        <v>0</v>
      </c>
      <c r="J40" s="24"/>
      <c r="K40" s="10"/>
      <c r="L40" s="11">
        <v>0</v>
      </c>
      <c r="M40" s="24"/>
      <c r="N40" s="10"/>
      <c r="O40" s="11">
        <v>0</v>
      </c>
      <c r="P40" s="24"/>
      <c r="Q40" s="10"/>
      <c r="R40" s="11">
        <v>0</v>
      </c>
      <c r="S40" s="24"/>
      <c r="T40" s="10"/>
      <c r="U40" s="11">
        <v>0</v>
      </c>
      <c r="V40" s="24"/>
      <c r="W40" s="10"/>
      <c r="X40" s="11">
        <v>0</v>
      </c>
      <c r="Y40" s="24"/>
      <c r="Z40" s="10"/>
      <c r="AA40" s="11">
        <v>0</v>
      </c>
      <c r="AB40" s="24"/>
      <c r="AC40" s="10"/>
      <c r="AD40" s="11">
        <v>0</v>
      </c>
      <c r="AE40" s="24"/>
      <c r="AF40" s="10"/>
      <c r="AG40" s="11">
        <v>0</v>
      </c>
      <c r="AH40" s="24"/>
      <c r="AI40" s="10"/>
      <c r="AJ40" s="11">
        <f>1583.37</f>
        <v>1583.37</v>
      </c>
      <c r="AK40" s="24"/>
      <c r="AL40" s="11">
        <f t="shared" si="2"/>
        <v>0</v>
      </c>
      <c r="AM40" s="11">
        <f t="shared" si="3"/>
        <v>1583.37</v>
      </c>
      <c r="AN40" s="4"/>
      <c r="AO40" s="36"/>
    </row>
    <row r="41" spans="1:41" x14ac:dyDescent="0.55000000000000004">
      <c r="A41" s="9" t="s">
        <v>37</v>
      </c>
      <c r="B41" s="11"/>
      <c r="C41" s="11">
        <v>0</v>
      </c>
      <c r="D41" s="24"/>
      <c r="E41" s="11"/>
      <c r="F41" s="11">
        <v>0</v>
      </c>
      <c r="G41" s="24"/>
      <c r="H41" s="11"/>
      <c r="I41" s="11">
        <v>0</v>
      </c>
      <c r="J41" s="24"/>
      <c r="K41" s="10"/>
      <c r="L41" s="11">
        <v>0</v>
      </c>
      <c r="M41" s="24"/>
      <c r="N41" s="10"/>
      <c r="O41" s="11">
        <v>0</v>
      </c>
      <c r="P41" s="24"/>
      <c r="Q41" s="10"/>
      <c r="R41" s="11">
        <v>0</v>
      </c>
      <c r="S41" s="24"/>
      <c r="T41" s="10"/>
      <c r="U41" s="11">
        <v>0</v>
      </c>
      <c r="V41" s="24"/>
      <c r="W41" s="10"/>
      <c r="X41" s="11">
        <v>0</v>
      </c>
      <c r="Y41" s="24"/>
      <c r="Z41" s="10"/>
      <c r="AA41" s="11">
        <v>0</v>
      </c>
      <c r="AB41" s="24"/>
      <c r="AC41" s="10"/>
      <c r="AD41" s="11">
        <v>0</v>
      </c>
      <c r="AE41" s="24"/>
      <c r="AF41" s="10"/>
      <c r="AG41" s="11">
        <v>0</v>
      </c>
      <c r="AH41" s="24"/>
      <c r="AI41" s="10"/>
      <c r="AJ41" s="11">
        <f>145.85</f>
        <v>145.85</v>
      </c>
      <c r="AK41" s="24"/>
      <c r="AL41" s="11">
        <f t="shared" si="2"/>
        <v>0</v>
      </c>
      <c r="AM41" s="11">
        <f t="shared" si="3"/>
        <v>145.85</v>
      </c>
      <c r="AN41" s="4"/>
      <c r="AO41" s="36"/>
    </row>
    <row r="42" spans="1:41" x14ac:dyDescent="0.55000000000000004">
      <c r="A42" s="9" t="s">
        <v>38</v>
      </c>
      <c r="B42" s="12">
        <f>(B40)+(B41)</f>
        <v>0</v>
      </c>
      <c r="C42" s="12">
        <f>(C40)+(C41)</f>
        <v>0</v>
      </c>
      <c r="D42" s="25"/>
      <c r="E42" s="12">
        <f>(E40)+(E41)</f>
        <v>0</v>
      </c>
      <c r="F42" s="12">
        <f>(F40)+(F41)</f>
        <v>0</v>
      </c>
      <c r="G42" s="25"/>
      <c r="H42" s="12">
        <f>(H40)+(H41)</f>
        <v>0</v>
      </c>
      <c r="I42" s="12">
        <f>(I40)+(I41)</f>
        <v>0</v>
      </c>
      <c r="J42" s="25"/>
      <c r="K42" s="12">
        <f>(K40)+(K41)</f>
        <v>0</v>
      </c>
      <c r="L42" s="12">
        <f>(L40)+(L41)</f>
        <v>0</v>
      </c>
      <c r="M42" s="25"/>
      <c r="N42" s="12">
        <f>(N40)+(N41)</f>
        <v>0</v>
      </c>
      <c r="O42" s="12">
        <f>(O40)+(O41)</f>
        <v>0</v>
      </c>
      <c r="P42" s="25"/>
      <c r="Q42" s="12">
        <f>(Q40)+(Q41)</f>
        <v>0</v>
      </c>
      <c r="R42" s="12">
        <f>(R40)+(R41)</f>
        <v>0</v>
      </c>
      <c r="S42" s="25"/>
      <c r="T42" s="12">
        <f>(T40)+(T41)</f>
        <v>0</v>
      </c>
      <c r="U42" s="12">
        <f>(U40)+(U41)</f>
        <v>0</v>
      </c>
      <c r="V42" s="25"/>
      <c r="W42" s="12">
        <f>(W40)+(W41)</f>
        <v>0</v>
      </c>
      <c r="X42" s="12">
        <f>(X40)+(X41)</f>
        <v>0</v>
      </c>
      <c r="Y42" s="25"/>
      <c r="Z42" s="12">
        <f>(Z40)+(Z41)</f>
        <v>0</v>
      </c>
      <c r="AA42" s="12">
        <f>(AA40)+(AA41)</f>
        <v>0</v>
      </c>
      <c r="AB42" s="25"/>
      <c r="AC42" s="12">
        <f>(AC40)+(AC41)</f>
        <v>0</v>
      </c>
      <c r="AD42" s="12">
        <f>(AD40)+(AD41)</f>
        <v>0</v>
      </c>
      <c r="AE42" s="25"/>
      <c r="AF42" s="12">
        <f>(AF40)+(AF41)</f>
        <v>0</v>
      </c>
      <c r="AG42" s="12">
        <f>(AG40)+(AG41)</f>
        <v>0</v>
      </c>
      <c r="AH42" s="25"/>
      <c r="AI42" s="12">
        <f>(AI40)+(AI41)</f>
        <v>0</v>
      </c>
      <c r="AJ42" s="12">
        <f>(AJ40)+(AJ41)</f>
        <v>1729.2199999999998</v>
      </c>
      <c r="AK42" s="25"/>
      <c r="AL42" s="12">
        <f t="shared" si="2"/>
        <v>0</v>
      </c>
      <c r="AM42" s="12">
        <f t="shared" si="3"/>
        <v>1729.2199999999998</v>
      </c>
      <c r="AN42" s="17"/>
      <c r="AO42" s="36"/>
    </row>
    <row r="43" spans="1:41" x14ac:dyDescent="0.55000000000000004">
      <c r="A43" s="9" t="s">
        <v>109</v>
      </c>
      <c r="B43" s="11"/>
      <c r="C43" s="11">
        <v>220</v>
      </c>
      <c r="D43" s="24"/>
      <c r="E43" s="10"/>
      <c r="F43" s="11">
        <v>220</v>
      </c>
      <c r="G43" s="24"/>
      <c r="H43" s="11"/>
      <c r="I43" s="11">
        <v>220</v>
      </c>
      <c r="J43" s="24"/>
      <c r="K43" s="11"/>
      <c r="L43" s="11">
        <v>220</v>
      </c>
      <c r="M43" s="24"/>
      <c r="N43" s="11"/>
      <c r="O43" s="11">
        <v>220</v>
      </c>
      <c r="P43" s="24"/>
      <c r="Q43" s="11"/>
      <c r="R43" s="11">
        <v>220</v>
      </c>
      <c r="S43" s="24"/>
      <c r="T43" s="11"/>
      <c r="U43" s="11">
        <v>220</v>
      </c>
      <c r="V43" s="24"/>
      <c r="W43" s="11"/>
      <c r="X43" s="11">
        <v>220</v>
      </c>
      <c r="Y43" s="24"/>
      <c r="Z43" s="11"/>
      <c r="AA43" s="11">
        <v>220</v>
      </c>
      <c r="AB43" s="24"/>
      <c r="AC43" s="11"/>
      <c r="AD43" s="11">
        <v>220</v>
      </c>
      <c r="AE43" s="24"/>
      <c r="AF43" s="10"/>
      <c r="AG43" s="11">
        <v>220</v>
      </c>
      <c r="AH43" s="24"/>
      <c r="AI43" s="10"/>
      <c r="AJ43" s="11">
        <v>220</v>
      </c>
      <c r="AK43" s="24"/>
      <c r="AL43" s="11">
        <f t="shared" si="2"/>
        <v>0</v>
      </c>
      <c r="AM43" s="11">
        <f t="shared" si="3"/>
        <v>2640</v>
      </c>
      <c r="AN43" s="4"/>
      <c r="AO43" s="36"/>
    </row>
    <row r="44" spans="1:41" ht="14.05" customHeight="1" x14ac:dyDescent="0.55000000000000004">
      <c r="A44" s="19" t="s">
        <v>110</v>
      </c>
      <c r="B44" s="10"/>
      <c r="C44" s="11">
        <v>75</v>
      </c>
      <c r="D44" s="24"/>
      <c r="E44" s="10"/>
      <c r="F44" s="11">
        <v>75</v>
      </c>
      <c r="G44" s="24"/>
      <c r="H44" s="10"/>
      <c r="I44" s="11">
        <v>75</v>
      </c>
      <c r="J44" s="24"/>
      <c r="K44" s="11"/>
      <c r="L44" s="11">
        <v>75</v>
      </c>
      <c r="M44" s="24"/>
      <c r="N44" s="10"/>
      <c r="O44" s="11">
        <v>75</v>
      </c>
      <c r="P44" s="24"/>
      <c r="Q44" s="11"/>
      <c r="R44" s="11">
        <v>75</v>
      </c>
      <c r="S44" s="24"/>
      <c r="T44" s="10"/>
      <c r="U44" s="11">
        <v>75</v>
      </c>
      <c r="V44" s="24"/>
      <c r="W44" s="10"/>
      <c r="X44" s="11">
        <v>75</v>
      </c>
      <c r="Y44" s="24"/>
      <c r="Z44" s="10"/>
      <c r="AA44" s="11">
        <v>75</v>
      </c>
      <c r="AB44" s="24"/>
      <c r="AC44" s="10"/>
      <c r="AD44" s="11">
        <v>75</v>
      </c>
      <c r="AE44" s="24"/>
      <c r="AF44" s="10"/>
      <c r="AG44" s="11">
        <v>75</v>
      </c>
      <c r="AH44" s="24"/>
      <c r="AI44" s="10"/>
      <c r="AJ44" s="11">
        <v>75</v>
      </c>
      <c r="AK44" s="24"/>
      <c r="AL44" s="11">
        <f t="shared" si="2"/>
        <v>0</v>
      </c>
      <c r="AM44" s="11">
        <f t="shared" si="3"/>
        <v>900</v>
      </c>
      <c r="AN44" s="4"/>
      <c r="AO44" s="36"/>
    </row>
    <row r="45" spans="1:41" x14ac:dyDescent="0.55000000000000004">
      <c r="A45" s="9" t="s">
        <v>111</v>
      </c>
      <c r="B45" s="11"/>
      <c r="C45" s="11">
        <f>16</f>
        <v>16</v>
      </c>
      <c r="D45" s="24"/>
      <c r="E45" s="11"/>
      <c r="F45" s="11">
        <f>16</f>
        <v>16</v>
      </c>
      <c r="G45" s="24"/>
      <c r="H45" s="11"/>
      <c r="I45" s="11">
        <f>16</f>
        <v>16</v>
      </c>
      <c r="J45" s="24"/>
      <c r="K45" s="11"/>
      <c r="L45" s="11">
        <f>16</f>
        <v>16</v>
      </c>
      <c r="M45" s="24"/>
      <c r="N45" s="11"/>
      <c r="O45" s="11">
        <f>16</f>
        <v>16</v>
      </c>
      <c r="P45" s="24"/>
      <c r="Q45" s="11"/>
      <c r="R45" s="11">
        <f>16</f>
        <v>16</v>
      </c>
      <c r="S45" s="24"/>
      <c r="T45" s="11"/>
      <c r="U45" s="11">
        <f>16</f>
        <v>16</v>
      </c>
      <c r="V45" s="24"/>
      <c r="W45" s="11"/>
      <c r="X45" s="11">
        <f>16</f>
        <v>16</v>
      </c>
      <c r="Y45" s="24"/>
      <c r="Z45" s="11"/>
      <c r="AA45" s="11">
        <f>16</f>
        <v>16</v>
      </c>
      <c r="AB45" s="24"/>
      <c r="AC45" s="11"/>
      <c r="AD45" s="11">
        <f>16</f>
        <v>16</v>
      </c>
      <c r="AE45" s="24"/>
      <c r="AF45" s="11"/>
      <c r="AG45" s="11">
        <f>16</f>
        <v>16</v>
      </c>
      <c r="AH45" s="24"/>
      <c r="AI45" s="10"/>
      <c r="AJ45" s="11">
        <f>16</f>
        <v>16</v>
      </c>
      <c r="AK45" s="24"/>
      <c r="AL45" s="11">
        <f t="shared" si="2"/>
        <v>0</v>
      </c>
      <c r="AM45" s="11">
        <f t="shared" si="3"/>
        <v>192</v>
      </c>
      <c r="AN45" s="4"/>
      <c r="AO45" s="36"/>
    </row>
    <row r="46" spans="1:41" x14ac:dyDescent="0.55000000000000004">
      <c r="A46" s="9" t="s">
        <v>39</v>
      </c>
      <c r="B46" s="10"/>
      <c r="C46" s="11">
        <f>187.5</f>
        <v>187.5</v>
      </c>
      <c r="D46" s="24"/>
      <c r="E46" s="10"/>
      <c r="F46" s="11">
        <f>187.5</f>
        <v>187.5</v>
      </c>
      <c r="G46" s="24"/>
      <c r="H46" s="10"/>
      <c r="I46" s="11">
        <f>187.5</f>
        <v>187.5</v>
      </c>
      <c r="J46" s="24"/>
      <c r="K46" s="10"/>
      <c r="L46" s="11">
        <f>187.5</f>
        <v>187.5</v>
      </c>
      <c r="M46" s="24"/>
      <c r="N46" s="10"/>
      <c r="O46" s="11">
        <f>187.5</f>
        <v>187.5</v>
      </c>
      <c r="P46" s="24"/>
      <c r="Q46" s="10"/>
      <c r="R46" s="11">
        <f>187.5</f>
        <v>187.5</v>
      </c>
      <c r="S46" s="24"/>
      <c r="T46" s="11"/>
      <c r="U46" s="11">
        <f>187.5</f>
        <v>187.5</v>
      </c>
      <c r="V46" s="24"/>
      <c r="W46" s="10"/>
      <c r="X46" s="11">
        <f>187.5</f>
        <v>187.5</v>
      </c>
      <c r="Y46" s="24"/>
      <c r="Z46" s="11"/>
      <c r="AA46" s="11">
        <f>187.5</f>
        <v>187.5</v>
      </c>
      <c r="AB46" s="24"/>
      <c r="AC46" s="10"/>
      <c r="AD46" s="11">
        <f>187.5</f>
        <v>187.5</v>
      </c>
      <c r="AE46" s="24"/>
      <c r="AF46" s="10"/>
      <c r="AG46" s="11">
        <f>187.5</f>
        <v>187.5</v>
      </c>
      <c r="AH46" s="24"/>
      <c r="AI46" s="10"/>
      <c r="AJ46" s="11">
        <f>187.5</f>
        <v>187.5</v>
      </c>
      <c r="AK46" s="24"/>
      <c r="AL46" s="11">
        <f t="shared" si="2"/>
        <v>0</v>
      </c>
      <c r="AM46" s="11">
        <f t="shared" si="3"/>
        <v>2250</v>
      </c>
      <c r="AN46" s="4"/>
      <c r="AO46" s="36"/>
    </row>
    <row r="47" spans="1:41" x14ac:dyDescent="0.55000000000000004">
      <c r="A47" s="9" t="s">
        <v>40</v>
      </c>
      <c r="B47" s="10"/>
      <c r="C47" s="11">
        <v>0</v>
      </c>
      <c r="D47" s="24"/>
      <c r="E47" s="10"/>
      <c r="F47" s="11">
        <f>0</f>
        <v>0</v>
      </c>
      <c r="G47" s="24"/>
      <c r="H47" s="10"/>
      <c r="I47" s="11">
        <f>0</f>
        <v>0</v>
      </c>
      <c r="J47" s="24"/>
      <c r="K47" s="11"/>
      <c r="L47" s="11">
        <f>0</f>
        <v>0</v>
      </c>
      <c r="M47" s="24"/>
      <c r="N47" s="10"/>
      <c r="O47" s="11">
        <f>0</f>
        <v>0</v>
      </c>
      <c r="P47" s="24"/>
      <c r="Q47" s="10"/>
      <c r="R47" s="11">
        <f>0</f>
        <v>0</v>
      </c>
      <c r="S47" s="24"/>
      <c r="T47" s="10"/>
      <c r="U47" s="11">
        <f>0</f>
        <v>0</v>
      </c>
      <c r="V47" s="24"/>
      <c r="W47" s="10"/>
      <c r="X47" s="11">
        <f>0</f>
        <v>0</v>
      </c>
      <c r="Y47" s="24"/>
      <c r="Z47" s="10"/>
      <c r="AA47" s="11">
        <f>0</f>
        <v>0</v>
      </c>
      <c r="AB47" s="24"/>
      <c r="AC47" s="10"/>
      <c r="AD47" s="11">
        <f>0</f>
        <v>0</v>
      </c>
      <c r="AE47" s="24"/>
      <c r="AF47" s="10"/>
      <c r="AG47" s="11">
        <f>0</f>
        <v>0</v>
      </c>
      <c r="AH47" s="24"/>
      <c r="AI47" s="10"/>
      <c r="AJ47" s="11">
        <f>0</f>
        <v>0</v>
      </c>
      <c r="AK47" s="24"/>
      <c r="AL47" s="11">
        <f t="shared" si="2"/>
        <v>0</v>
      </c>
      <c r="AM47" s="11">
        <f t="shared" si="3"/>
        <v>0</v>
      </c>
      <c r="AN47" s="4"/>
      <c r="AO47" s="36"/>
    </row>
    <row r="48" spans="1:41" x14ac:dyDescent="0.55000000000000004">
      <c r="A48" s="9" t="s">
        <v>41</v>
      </c>
      <c r="B48" s="11"/>
      <c r="C48" s="10">
        <v>80</v>
      </c>
      <c r="D48" s="24"/>
      <c r="E48" s="11"/>
      <c r="F48" s="10">
        <v>80</v>
      </c>
      <c r="G48" s="24"/>
      <c r="H48" s="11"/>
      <c r="I48" s="10">
        <v>80</v>
      </c>
      <c r="J48" s="24"/>
      <c r="K48" s="11"/>
      <c r="L48" s="10">
        <v>80</v>
      </c>
      <c r="M48" s="24"/>
      <c r="N48" s="10"/>
      <c r="O48" s="10">
        <v>80</v>
      </c>
      <c r="P48" s="24"/>
      <c r="Q48" s="11"/>
      <c r="R48" s="10">
        <v>80</v>
      </c>
      <c r="S48" s="24"/>
      <c r="T48" s="11"/>
      <c r="U48" s="10">
        <v>80</v>
      </c>
      <c r="V48" s="24"/>
      <c r="W48" s="11"/>
      <c r="X48" s="10">
        <v>80</v>
      </c>
      <c r="Y48" s="24"/>
      <c r="Z48" s="11"/>
      <c r="AA48" s="10">
        <v>80</v>
      </c>
      <c r="AB48" s="24"/>
      <c r="AC48" s="11"/>
      <c r="AD48" s="10">
        <v>80</v>
      </c>
      <c r="AE48" s="24"/>
      <c r="AF48" s="10"/>
      <c r="AG48" s="10">
        <v>80</v>
      </c>
      <c r="AH48" s="24"/>
      <c r="AI48" s="10"/>
      <c r="AJ48" s="10">
        <v>80</v>
      </c>
      <c r="AK48" s="24"/>
      <c r="AL48" s="11">
        <f t="shared" si="2"/>
        <v>0</v>
      </c>
      <c r="AM48" s="11">
        <f t="shared" si="3"/>
        <v>960</v>
      </c>
      <c r="AN48" s="4"/>
      <c r="AO48" s="36"/>
    </row>
    <row r="49" spans="1:41" x14ac:dyDescent="0.55000000000000004">
      <c r="A49" s="9" t="s">
        <v>42</v>
      </c>
      <c r="B49" s="12">
        <f>(((((((((B37)+(B38))+(B39))+(B42))+(B43))+(B44))+(B45))+(B46))+(B47))+(B48)</f>
        <v>0</v>
      </c>
      <c r="C49" s="12">
        <f>(((((((((C37)+(C38))+(C39))+(C42))+(C43))+(C44))+(C45))+(C46))+(C47))+(C48)</f>
        <v>1128.5</v>
      </c>
      <c r="D49" s="25"/>
      <c r="E49" s="12">
        <f>(((((((((E37)+(E38))+(E39))+(E42))+(E43))+(E44))+(E45))+(E46))+(E47))+(E48)</f>
        <v>0</v>
      </c>
      <c r="F49" s="12">
        <f>(((((((((F37)+(F38))+(F39))+(F42))+(F43))+(F44))+(F45))+(F46))+(F47))+(F48)</f>
        <v>1128.5</v>
      </c>
      <c r="G49" s="25"/>
      <c r="H49" s="12">
        <f>(((((((((H37)+(H38))+(H39))+(H42))+(H43))+(H44))+(H45))+(H46))+(H47))+(H48)</f>
        <v>0</v>
      </c>
      <c r="I49" s="12">
        <f>(((((((((I37)+(I38))+(I39))+(I42))+(I43))+(I44))+(I45))+(I46))+(I47))+(I48)</f>
        <v>1128.5</v>
      </c>
      <c r="J49" s="25"/>
      <c r="K49" s="12">
        <f>(((((((((K37)+(K38))+(K39))+(K42))+(K43))+(K44))+(K45))+(K46))+(K47))+(K48)</f>
        <v>0</v>
      </c>
      <c r="L49" s="12">
        <f>(((((((((L37)+(L38))+(L39))+(L42))+(L43))+(L44))+(L45))+(L46))+(L47))+(L48)</f>
        <v>1128.5</v>
      </c>
      <c r="M49" s="25"/>
      <c r="N49" s="12">
        <f>(((((((((N37)+(N38))+(N39))+(N42))+(N43))+(N44))+(N45))+(N46))+(N47))+(N48)</f>
        <v>0</v>
      </c>
      <c r="O49" s="12">
        <f>(((((((((O37)+(O38))+(O39))+(O42))+(O43))+(O44))+(O45))+(O46))+(O47))+(O48)</f>
        <v>1128.5</v>
      </c>
      <c r="P49" s="25"/>
      <c r="Q49" s="12">
        <f>(((((((((Q37)+(Q38))+(Q39))+(Q42))+(Q43))+(Q44))+(Q45))+(Q46))+(Q47))+(Q48)</f>
        <v>0</v>
      </c>
      <c r="R49" s="12">
        <f>(((((((((R37)+(R38))+(R39))+(R42))+(R43))+(R44))+(R45))+(R46))+(R47))+(R48)</f>
        <v>1128.5</v>
      </c>
      <c r="S49" s="25"/>
      <c r="T49" s="12">
        <f>(((((((((T37)+(T38))+(T39))+(T42))+(T43))+(T44))+(T45))+(T46))+(T47))+(T48)</f>
        <v>0</v>
      </c>
      <c r="U49" s="12">
        <f>(((((((((U37)+(U38))+(U39))+(U42))+(U43))+(U44))+(U45))+(U46))+(U47))+(U48)</f>
        <v>1128.5</v>
      </c>
      <c r="V49" s="25"/>
      <c r="W49" s="12">
        <f>(((((((((W37)+(W38))+(W39))+(W42))+(W43))+(W44))+(W45))+(W46))+(W47))+(W48)</f>
        <v>0</v>
      </c>
      <c r="X49" s="12">
        <f>(((((((((X37)+(X38))+(X39))+(X42))+(X43))+(X44))+(X45))+(X46))+(X47))+(X48)</f>
        <v>1128.5</v>
      </c>
      <c r="Y49" s="25"/>
      <c r="Z49" s="12">
        <f>(((((((((Z37)+(Z38))+(Z39))+(Z42))+(Z43))+(Z44))+(Z45))+(Z46))+(Z47))+(Z48)</f>
        <v>0</v>
      </c>
      <c r="AA49" s="12">
        <f>(((((((((AA37)+(AA38))+(AA39))+(AA42))+(AA43))+(AA44))+(AA45))+(AA46))+(AA47))+(AA48)</f>
        <v>1128.5</v>
      </c>
      <c r="AB49" s="25"/>
      <c r="AC49" s="12">
        <f>(((((((((AC37)+(AC38))+(AC39))+(AC42))+(AC43))+(AC44))+(AC45))+(AC46))+(AC47))+(AC48)</f>
        <v>0</v>
      </c>
      <c r="AD49" s="12">
        <f>(((((((((AD37)+(AD38))+(AD39))+(AD42))+(AD43))+(AD44))+(AD45))+(AD46))+(AD47))+(AD48)</f>
        <v>1128.5</v>
      </c>
      <c r="AE49" s="25"/>
      <c r="AF49" s="12">
        <f>(((((((((AF37)+(AF38))+(AF39))+(AF42))+(AF43))+(AF44))+(AF45))+(AF46))+(AF47))+(AF48)</f>
        <v>0</v>
      </c>
      <c r="AG49" s="12">
        <f>(((((((((AG37)+(AG38))+(AG39))+(AG42))+(AG43))+(AG44))+(AG45))+(AG46))+(AG47))+(AG48)</f>
        <v>1128.5</v>
      </c>
      <c r="AH49" s="25"/>
      <c r="AI49" s="12">
        <f>(((((((((AI37)+(AI38))+(AI39))+(AI42))+(AI43))+(AI44))+(AI45))+(AI46))+(AI47))+(AI48)</f>
        <v>0</v>
      </c>
      <c r="AJ49" s="12">
        <f>(((((((((AJ37)+(AJ38))+(AJ39))+(AJ42))+(AJ43))+(AJ44))+(AJ45))+(AJ46))+(AJ47))+(AJ48)</f>
        <v>2932.72</v>
      </c>
      <c r="AK49" s="25"/>
      <c r="AL49" s="12">
        <f t="shared" si="2"/>
        <v>0</v>
      </c>
      <c r="AM49" s="12">
        <f t="shared" si="3"/>
        <v>15346.22</v>
      </c>
      <c r="AN49" s="17"/>
      <c r="AO49" s="36"/>
    </row>
    <row r="50" spans="1:41" x14ac:dyDescent="0.55000000000000004">
      <c r="A50" s="9" t="s">
        <v>43</v>
      </c>
      <c r="B50" s="10"/>
      <c r="C50" s="11"/>
      <c r="D50" s="24"/>
      <c r="E50" s="10"/>
      <c r="F50" s="11">
        <f>0</f>
        <v>0</v>
      </c>
      <c r="G50" s="24"/>
      <c r="H50" s="10"/>
      <c r="I50" s="11">
        <f>0</f>
        <v>0</v>
      </c>
      <c r="J50" s="24"/>
      <c r="K50" s="10"/>
      <c r="L50" s="11">
        <f>0</f>
        <v>0</v>
      </c>
      <c r="M50" s="24"/>
      <c r="N50" s="10"/>
      <c r="O50" s="11">
        <f>0</f>
        <v>0</v>
      </c>
      <c r="P50" s="24"/>
      <c r="Q50" s="10"/>
      <c r="R50" s="11">
        <f>0</f>
        <v>0</v>
      </c>
      <c r="S50" s="24"/>
      <c r="T50" s="10"/>
      <c r="U50" s="11">
        <f>0</f>
        <v>0</v>
      </c>
      <c r="V50" s="24"/>
      <c r="W50" s="10"/>
      <c r="X50" s="11">
        <f>0</f>
        <v>0</v>
      </c>
      <c r="Y50" s="24"/>
      <c r="Z50" s="10"/>
      <c r="AA50" s="11">
        <f>0</f>
        <v>0</v>
      </c>
      <c r="AB50" s="24"/>
      <c r="AC50" s="10"/>
      <c r="AD50" s="11">
        <f>0</f>
        <v>0</v>
      </c>
      <c r="AE50" s="24"/>
      <c r="AF50" s="10"/>
      <c r="AG50" s="11">
        <f>0</f>
        <v>0</v>
      </c>
      <c r="AH50" s="24"/>
      <c r="AI50" s="10"/>
      <c r="AJ50" s="11">
        <f>0</f>
        <v>0</v>
      </c>
      <c r="AK50" s="24"/>
      <c r="AL50" s="11">
        <f t="shared" si="2"/>
        <v>0</v>
      </c>
      <c r="AM50" s="11">
        <f t="shared" si="3"/>
        <v>0</v>
      </c>
      <c r="AN50" s="4"/>
      <c r="AO50" s="36"/>
    </row>
    <row r="51" spans="1:41" x14ac:dyDescent="0.55000000000000004">
      <c r="A51" s="9" t="s">
        <v>44</v>
      </c>
      <c r="B51" s="10"/>
      <c r="C51" s="11">
        <f>300</f>
        <v>300</v>
      </c>
      <c r="D51" s="24"/>
      <c r="E51" s="10"/>
      <c r="F51" s="11">
        <f>300</f>
        <v>300</v>
      </c>
      <c r="G51" s="24"/>
      <c r="H51" s="10"/>
      <c r="I51" s="11">
        <f>300</f>
        <v>300</v>
      </c>
      <c r="J51" s="24"/>
      <c r="K51" s="10"/>
      <c r="L51" s="11">
        <f>300</f>
        <v>300</v>
      </c>
      <c r="M51" s="24"/>
      <c r="N51" s="10"/>
      <c r="O51" s="11">
        <f>300</f>
        <v>300</v>
      </c>
      <c r="P51" s="24"/>
      <c r="Q51" s="10"/>
      <c r="R51" s="11">
        <f>300</f>
        <v>300</v>
      </c>
      <c r="S51" s="24"/>
      <c r="T51" s="10"/>
      <c r="U51" s="11">
        <f>300</f>
        <v>300</v>
      </c>
      <c r="V51" s="24"/>
      <c r="W51" s="10"/>
      <c r="X51" s="11">
        <f>300</f>
        <v>300</v>
      </c>
      <c r="Y51" s="24"/>
      <c r="Z51" s="10"/>
      <c r="AA51" s="11">
        <f>300</f>
        <v>300</v>
      </c>
      <c r="AB51" s="24"/>
      <c r="AC51" s="10"/>
      <c r="AD51" s="11">
        <f>300</f>
        <v>300</v>
      </c>
      <c r="AE51" s="24"/>
      <c r="AF51" s="10"/>
      <c r="AG51" s="11">
        <f>300</f>
        <v>300</v>
      </c>
      <c r="AH51" s="24"/>
      <c r="AI51" s="10"/>
      <c r="AJ51" s="11">
        <f>300</f>
        <v>300</v>
      </c>
      <c r="AK51" s="24"/>
      <c r="AL51" s="11">
        <f t="shared" si="2"/>
        <v>0</v>
      </c>
      <c r="AM51" s="11">
        <f t="shared" si="3"/>
        <v>3600</v>
      </c>
      <c r="AN51" s="4"/>
      <c r="AO51" s="36"/>
    </row>
    <row r="52" spans="1:41" x14ac:dyDescent="0.55000000000000004">
      <c r="A52" s="9" t="s">
        <v>45</v>
      </c>
      <c r="B52" s="11"/>
      <c r="C52" s="10"/>
      <c r="D52" s="24"/>
      <c r="E52" s="11"/>
      <c r="F52" s="10"/>
      <c r="G52" s="24"/>
      <c r="H52" s="11"/>
      <c r="I52" s="10"/>
      <c r="J52" s="24"/>
      <c r="K52" s="11"/>
      <c r="L52" s="10"/>
      <c r="M52" s="24"/>
      <c r="N52" s="11"/>
      <c r="O52" s="10"/>
      <c r="P52" s="24"/>
      <c r="Q52" s="11"/>
      <c r="R52" s="10"/>
      <c r="S52" s="24"/>
      <c r="T52" s="11"/>
      <c r="U52" s="10"/>
      <c r="V52" s="24"/>
      <c r="W52" s="11"/>
      <c r="X52" s="10"/>
      <c r="Y52" s="24"/>
      <c r="Z52" s="11"/>
      <c r="AA52" s="10"/>
      <c r="AB52" s="24"/>
      <c r="AC52" s="11"/>
      <c r="AD52" s="10"/>
      <c r="AE52" s="24"/>
      <c r="AF52" s="10"/>
      <c r="AG52" s="10"/>
      <c r="AH52" s="24"/>
      <c r="AI52" s="10"/>
      <c r="AJ52" s="10"/>
      <c r="AK52" s="24"/>
      <c r="AL52" s="11">
        <f t="shared" si="2"/>
        <v>0</v>
      </c>
      <c r="AM52" s="11">
        <f t="shared" si="3"/>
        <v>0</v>
      </c>
      <c r="AN52" s="4"/>
      <c r="AO52" s="36"/>
    </row>
    <row r="53" spans="1:41" x14ac:dyDescent="0.55000000000000004">
      <c r="A53" s="9" t="s">
        <v>46</v>
      </c>
      <c r="B53" s="11"/>
      <c r="C53" s="10">
        <v>375</v>
      </c>
      <c r="D53" s="24"/>
      <c r="E53" s="10"/>
      <c r="F53" s="10">
        <v>375</v>
      </c>
      <c r="G53" s="24"/>
      <c r="H53" s="11"/>
      <c r="I53" s="10">
        <v>375</v>
      </c>
      <c r="J53" s="24"/>
      <c r="K53" s="10"/>
      <c r="L53" s="10">
        <v>375</v>
      </c>
      <c r="M53" s="24"/>
      <c r="N53" s="11"/>
      <c r="O53" s="10">
        <v>375</v>
      </c>
      <c r="P53" s="24"/>
      <c r="Q53" s="10"/>
      <c r="R53" s="10">
        <v>375</v>
      </c>
      <c r="S53" s="24"/>
      <c r="T53" s="10"/>
      <c r="U53" s="10">
        <v>375</v>
      </c>
      <c r="V53" s="24"/>
      <c r="W53" s="11"/>
      <c r="X53" s="10">
        <v>375</v>
      </c>
      <c r="Y53" s="24"/>
      <c r="Z53" s="10"/>
      <c r="AA53" s="10">
        <v>375</v>
      </c>
      <c r="AB53" s="24"/>
      <c r="AC53" s="10"/>
      <c r="AD53" s="10">
        <v>375</v>
      </c>
      <c r="AE53" s="24"/>
      <c r="AF53" s="10"/>
      <c r="AG53" s="10">
        <v>375</v>
      </c>
      <c r="AH53" s="24"/>
      <c r="AI53" s="10"/>
      <c r="AJ53" s="10">
        <v>375</v>
      </c>
      <c r="AK53" s="24"/>
      <c r="AL53" s="11">
        <f t="shared" si="2"/>
        <v>0</v>
      </c>
      <c r="AM53" s="11">
        <f t="shared" si="3"/>
        <v>4500</v>
      </c>
      <c r="AN53" s="4"/>
      <c r="AO53" s="36"/>
    </row>
    <row r="54" spans="1:41" x14ac:dyDescent="0.55000000000000004">
      <c r="A54" s="9" t="s">
        <v>47</v>
      </c>
      <c r="B54" s="10"/>
      <c r="C54" s="11">
        <f>33.33</f>
        <v>33.33</v>
      </c>
      <c r="D54" s="24"/>
      <c r="E54" s="10"/>
      <c r="F54" s="11">
        <f>33.33</f>
        <v>33.33</v>
      </c>
      <c r="G54" s="24"/>
      <c r="H54" s="10"/>
      <c r="I54" s="11">
        <f>33.33</f>
        <v>33.33</v>
      </c>
      <c r="J54" s="24"/>
      <c r="K54" s="10"/>
      <c r="L54" s="11">
        <f>33.33</f>
        <v>33.33</v>
      </c>
      <c r="M54" s="24"/>
      <c r="N54" s="10"/>
      <c r="O54" s="11">
        <f>33.33</f>
        <v>33.33</v>
      </c>
      <c r="P54" s="24"/>
      <c r="Q54" s="10"/>
      <c r="R54" s="11">
        <f>33.33</f>
        <v>33.33</v>
      </c>
      <c r="S54" s="24"/>
      <c r="T54" s="10"/>
      <c r="U54" s="11">
        <f>33.33</f>
        <v>33.33</v>
      </c>
      <c r="V54" s="24"/>
      <c r="W54" s="11"/>
      <c r="X54" s="11">
        <f>33.33</f>
        <v>33.33</v>
      </c>
      <c r="Y54" s="24"/>
      <c r="Z54" s="10"/>
      <c r="AA54" s="11">
        <f>33.33</f>
        <v>33.33</v>
      </c>
      <c r="AB54" s="24"/>
      <c r="AC54" s="10"/>
      <c r="AD54" s="11">
        <f>33.33</f>
        <v>33.33</v>
      </c>
      <c r="AE54" s="24"/>
      <c r="AF54" s="10"/>
      <c r="AG54" s="11">
        <f>33.33</f>
        <v>33.33</v>
      </c>
      <c r="AH54" s="24"/>
      <c r="AI54" s="10"/>
      <c r="AJ54" s="11">
        <f>33.37</f>
        <v>33.369999999999997</v>
      </c>
      <c r="AK54" s="24"/>
      <c r="AL54" s="11">
        <f t="shared" ref="AL54:AL85" si="4">(((((((((((B54)+(E54))+(H54))+(K54))+(N54))+(Q54))+(T54))+(W54))+(Z54))+(AC54))+(AF54))+(AI54)</f>
        <v>0</v>
      </c>
      <c r="AM54" s="11">
        <f t="shared" ref="AM54:AM85" si="5">(((((((((((C54)+(F54))+(I54))+(L54))+(O54))+(R54))+(U54))+(X54))+(AA54))+(AD54))+(AG54))+(AJ54)</f>
        <v>399.99999999999989</v>
      </c>
      <c r="AN54" s="4"/>
      <c r="AO54" s="36"/>
    </row>
    <row r="55" spans="1:41" x14ac:dyDescent="0.55000000000000004">
      <c r="A55" s="9" t="s">
        <v>48</v>
      </c>
      <c r="B55" s="12">
        <f>((((B50)+(B51))+(B52))+(B53))+(B54)</f>
        <v>0</v>
      </c>
      <c r="C55" s="12">
        <f>((((C50)+(C51))+(C52))+(C53))+(C54)</f>
        <v>708.33</v>
      </c>
      <c r="D55" s="25"/>
      <c r="E55" s="12">
        <f>((((E50)+(E51))+(E52))+(E53))+(E54)</f>
        <v>0</v>
      </c>
      <c r="F55" s="12">
        <f>((((F50)+(F51))+(F52))+(F53))+(F54)</f>
        <v>708.33</v>
      </c>
      <c r="G55" s="25"/>
      <c r="H55" s="12">
        <f>((((H50)+(H51))+(H52))+(H53))+(H54)</f>
        <v>0</v>
      </c>
      <c r="I55" s="12">
        <f>((((I50)+(I51))+(I52))+(I53))+(I54)</f>
        <v>708.33</v>
      </c>
      <c r="J55" s="25"/>
      <c r="K55" s="12">
        <f>((((K50)+(K51))+(K52))+(K53))+(K54)</f>
        <v>0</v>
      </c>
      <c r="L55" s="12">
        <f>((((L50)+(L51))+(L52))+(L53))+(L54)</f>
        <v>708.33</v>
      </c>
      <c r="M55" s="25"/>
      <c r="N55" s="12">
        <f>((((N50)+(N51))+(N52))+(N53))+(N54)</f>
        <v>0</v>
      </c>
      <c r="O55" s="12">
        <f>((((O50)+(O51))+(O52))+(O53))+(O54)</f>
        <v>708.33</v>
      </c>
      <c r="P55" s="25"/>
      <c r="Q55" s="12">
        <f>((((Q50)+(Q51))+(Q52))+(Q53))+(Q54)</f>
        <v>0</v>
      </c>
      <c r="R55" s="12">
        <f>((((R50)+(R51))+(R52))+(R53))+(R54)</f>
        <v>708.33</v>
      </c>
      <c r="S55" s="25"/>
      <c r="T55" s="12">
        <f>((((T50)+(T51))+(T52))+(T53))+(T54)</f>
        <v>0</v>
      </c>
      <c r="U55" s="12">
        <f>((((U50)+(U51))+(U52))+(U53))+(U54)</f>
        <v>708.33</v>
      </c>
      <c r="V55" s="25"/>
      <c r="W55" s="12">
        <f>((((W50)+(W51))+(W52))+(W53))+(W54)</f>
        <v>0</v>
      </c>
      <c r="X55" s="12">
        <f>((((X50)+(X51))+(X52))+(X53))+(X54)</f>
        <v>708.33</v>
      </c>
      <c r="Y55" s="25"/>
      <c r="Z55" s="12">
        <f>((((Z50)+(Z51))+(Z52))+(Z53))+(Z54)</f>
        <v>0</v>
      </c>
      <c r="AA55" s="12">
        <f>((((AA50)+(AA51))+(AA52))+(AA53))+(AA54)</f>
        <v>708.33</v>
      </c>
      <c r="AB55" s="25"/>
      <c r="AC55" s="12">
        <f>((((AC50)+(AC51))+(AC52))+(AC53))+(AC54)</f>
        <v>0</v>
      </c>
      <c r="AD55" s="12">
        <f>((((AD50)+(AD51))+(AD52))+(AD53))+(AD54)</f>
        <v>708.33</v>
      </c>
      <c r="AE55" s="25"/>
      <c r="AF55" s="12">
        <f>((((AF50)+(AF51))+(AF52))+(AF53))+(AF54)</f>
        <v>0</v>
      </c>
      <c r="AG55" s="12">
        <f>((((AG50)+(AG51))+(AG52))+(AG53))+(AG54)</f>
        <v>708.33</v>
      </c>
      <c r="AH55" s="25"/>
      <c r="AI55" s="12">
        <f>((((AI50)+(AI51))+(AI52))+(AI53))+(AI54)</f>
        <v>0</v>
      </c>
      <c r="AJ55" s="12">
        <f>((((AJ50)+(AJ51))+(AJ52))+(AJ53))+(AJ54)</f>
        <v>708.37</v>
      </c>
      <c r="AK55" s="25"/>
      <c r="AL55" s="12">
        <f t="shared" si="4"/>
        <v>0</v>
      </c>
      <c r="AM55" s="12">
        <f t="shared" si="5"/>
        <v>8500</v>
      </c>
      <c r="AN55" s="17"/>
      <c r="AO55" s="36"/>
    </row>
    <row r="56" spans="1:41" x14ac:dyDescent="0.55000000000000004">
      <c r="A56" s="9" t="s">
        <v>49</v>
      </c>
      <c r="B56" s="10"/>
      <c r="C56" s="10"/>
      <c r="D56" s="24"/>
      <c r="E56" s="10"/>
      <c r="F56" s="10"/>
      <c r="G56" s="24"/>
      <c r="H56" s="10"/>
      <c r="I56" s="10"/>
      <c r="J56" s="24"/>
      <c r="K56" s="10"/>
      <c r="L56" s="10"/>
      <c r="M56" s="24"/>
      <c r="N56" s="10"/>
      <c r="O56" s="10"/>
      <c r="P56" s="24"/>
      <c r="Q56" s="10"/>
      <c r="R56" s="10"/>
      <c r="S56" s="24"/>
      <c r="T56" s="10"/>
      <c r="U56" s="10"/>
      <c r="V56" s="24"/>
      <c r="W56" s="10"/>
      <c r="X56" s="10"/>
      <c r="Y56" s="24"/>
      <c r="Z56" s="10"/>
      <c r="AA56" s="10"/>
      <c r="AB56" s="24"/>
      <c r="AC56" s="10"/>
      <c r="AD56" s="10"/>
      <c r="AE56" s="24"/>
      <c r="AF56" s="10"/>
      <c r="AG56" s="10"/>
      <c r="AH56" s="24"/>
      <c r="AI56" s="10"/>
      <c r="AJ56" s="10"/>
      <c r="AK56" s="24"/>
      <c r="AL56" s="11">
        <f t="shared" si="4"/>
        <v>0</v>
      </c>
      <c r="AM56" s="11">
        <f t="shared" si="5"/>
        <v>0</v>
      </c>
      <c r="AN56" s="4"/>
      <c r="AO56" s="36"/>
    </row>
    <row r="57" spans="1:41" x14ac:dyDescent="0.55000000000000004">
      <c r="A57" s="9" t="s">
        <v>50</v>
      </c>
      <c r="B57" s="10"/>
      <c r="C57" s="10"/>
      <c r="D57" s="24"/>
      <c r="E57" s="10"/>
      <c r="F57" s="10"/>
      <c r="G57" s="24"/>
      <c r="H57" s="10"/>
      <c r="I57" s="10"/>
      <c r="J57" s="24"/>
      <c r="K57" s="10"/>
      <c r="L57" s="10"/>
      <c r="M57" s="24"/>
      <c r="N57" s="10"/>
      <c r="O57" s="10"/>
      <c r="P57" s="24"/>
      <c r="Q57" s="10"/>
      <c r="R57" s="10"/>
      <c r="S57" s="24"/>
      <c r="T57" s="10"/>
      <c r="U57" s="10"/>
      <c r="V57" s="24"/>
      <c r="W57" s="10"/>
      <c r="X57" s="10"/>
      <c r="Y57" s="24"/>
      <c r="Z57" s="10"/>
      <c r="AA57" s="10"/>
      <c r="AB57" s="24"/>
      <c r="AC57" s="10"/>
      <c r="AD57" s="10"/>
      <c r="AE57" s="24"/>
      <c r="AF57" s="10"/>
      <c r="AG57" s="10"/>
      <c r="AH57" s="24"/>
      <c r="AI57" s="10"/>
      <c r="AJ57" s="10"/>
      <c r="AK57" s="24"/>
      <c r="AL57" s="11">
        <f t="shared" si="4"/>
        <v>0</v>
      </c>
      <c r="AM57" s="11">
        <f t="shared" si="5"/>
        <v>0</v>
      </c>
      <c r="AN57" s="4"/>
      <c r="AO57" s="36"/>
    </row>
    <row r="58" spans="1:41" x14ac:dyDescent="0.55000000000000004">
      <c r="A58" s="9" t="s">
        <v>51</v>
      </c>
      <c r="B58" s="11"/>
      <c r="C58" s="11">
        <v>450</v>
      </c>
      <c r="D58" s="24"/>
      <c r="E58" s="11"/>
      <c r="F58" s="11">
        <v>450</v>
      </c>
      <c r="G58" s="24"/>
      <c r="H58" s="11"/>
      <c r="I58" s="11">
        <v>450</v>
      </c>
      <c r="J58" s="24"/>
      <c r="K58" s="11"/>
      <c r="L58" s="11">
        <v>450</v>
      </c>
      <c r="M58" s="24"/>
      <c r="N58" s="11"/>
      <c r="O58" s="11">
        <v>450</v>
      </c>
      <c r="P58" s="24"/>
      <c r="Q58" s="11"/>
      <c r="R58" s="11">
        <v>450</v>
      </c>
      <c r="S58" s="24"/>
      <c r="T58" s="11"/>
      <c r="U58" s="11">
        <v>450</v>
      </c>
      <c r="V58" s="24"/>
      <c r="W58" s="11"/>
      <c r="X58" s="11">
        <v>450</v>
      </c>
      <c r="Y58" s="24"/>
      <c r="Z58" s="11"/>
      <c r="AA58" s="11">
        <v>450</v>
      </c>
      <c r="AB58" s="24"/>
      <c r="AC58" s="11"/>
      <c r="AD58" s="11">
        <v>450</v>
      </c>
      <c r="AE58" s="24"/>
      <c r="AF58" s="11"/>
      <c r="AG58" s="11">
        <v>450</v>
      </c>
      <c r="AH58" s="24"/>
      <c r="AI58" s="10"/>
      <c r="AJ58" s="11">
        <v>450</v>
      </c>
      <c r="AK58" s="24"/>
      <c r="AL58" s="11">
        <f t="shared" si="4"/>
        <v>0</v>
      </c>
      <c r="AM58" s="11">
        <f t="shared" si="5"/>
        <v>5400</v>
      </c>
      <c r="AN58" s="4"/>
      <c r="AO58" s="36"/>
    </row>
    <row r="59" spans="1:41" x14ac:dyDescent="0.55000000000000004">
      <c r="A59" s="9" t="s">
        <v>52</v>
      </c>
      <c r="B59" s="11"/>
      <c r="C59" s="11">
        <f>500</f>
        <v>500</v>
      </c>
      <c r="D59" s="24"/>
      <c r="E59" s="11"/>
      <c r="F59" s="11">
        <f>500</f>
        <v>500</v>
      </c>
      <c r="G59" s="24"/>
      <c r="H59" s="11"/>
      <c r="I59" s="11">
        <f>500</f>
        <v>500</v>
      </c>
      <c r="J59" s="24"/>
      <c r="K59" s="11"/>
      <c r="L59" s="11">
        <f>500</f>
        <v>500</v>
      </c>
      <c r="M59" s="24"/>
      <c r="N59" s="11"/>
      <c r="O59" s="11">
        <f>500</f>
        <v>500</v>
      </c>
      <c r="P59" s="24"/>
      <c r="Q59" s="11"/>
      <c r="R59" s="11">
        <f>500</f>
        <v>500</v>
      </c>
      <c r="S59" s="24"/>
      <c r="T59" s="11"/>
      <c r="U59" s="11">
        <f>500</f>
        <v>500</v>
      </c>
      <c r="V59" s="24"/>
      <c r="W59" s="11"/>
      <c r="X59" s="11">
        <f>500</f>
        <v>500</v>
      </c>
      <c r="Y59" s="24"/>
      <c r="Z59" s="11"/>
      <c r="AA59" s="11">
        <f>500</f>
        <v>500</v>
      </c>
      <c r="AB59" s="24"/>
      <c r="AC59" s="11"/>
      <c r="AD59" s="11">
        <f>500</f>
        <v>500</v>
      </c>
      <c r="AE59" s="24"/>
      <c r="AF59" s="10"/>
      <c r="AG59" s="11">
        <f>500</f>
        <v>500</v>
      </c>
      <c r="AH59" s="24"/>
      <c r="AI59" s="10"/>
      <c r="AJ59" s="11">
        <f>500</f>
        <v>500</v>
      </c>
      <c r="AK59" s="24"/>
      <c r="AL59" s="11">
        <f t="shared" si="4"/>
        <v>0</v>
      </c>
      <c r="AM59" s="11">
        <f t="shared" si="5"/>
        <v>6000</v>
      </c>
      <c r="AN59" s="4"/>
      <c r="AO59" s="36"/>
    </row>
    <row r="60" spans="1:41" x14ac:dyDescent="0.55000000000000004">
      <c r="A60" s="9" t="s">
        <v>53</v>
      </c>
      <c r="B60" s="11"/>
      <c r="C60" s="11">
        <v>220</v>
      </c>
      <c r="D60" s="24"/>
      <c r="E60" s="10"/>
      <c r="F60" s="11">
        <v>220</v>
      </c>
      <c r="G60" s="24"/>
      <c r="H60" s="11"/>
      <c r="I60" s="11">
        <v>220</v>
      </c>
      <c r="J60" s="24"/>
      <c r="K60" s="11"/>
      <c r="L60" s="11">
        <v>220</v>
      </c>
      <c r="M60" s="24"/>
      <c r="N60" s="11"/>
      <c r="O60" s="11">
        <v>220</v>
      </c>
      <c r="P60" s="24"/>
      <c r="Q60" s="11"/>
      <c r="R60" s="11">
        <v>220</v>
      </c>
      <c r="S60" s="24"/>
      <c r="T60" s="11"/>
      <c r="U60" s="11">
        <v>220</v>
      </c>
      <c r="V60" s="24"/>
      <c r="W60" s="11"/>
      <c r="X60" s="11">
        <v>220</v>
      </c>
      <c r="Y60" s="24"/>
      <c r="Z60" s="11"/>
      <c r="AA60" s="11">
        <v>220</v>
      </c>
      <c r="AB60" s="24"/>
      <c r="AC60" s="11"/>
      <c r="AD60" s="11">
        <v>220</v>
      </c>
      <c r="AE60" s="24"/>
      <c r="AF60" s="10"/>
      <c r="AG60" s="11">
        <v>220</v>
      </c>
      <c r="AH60" s="24"/>
      <c r="AI60" s="10"/>
      <c r="AJ60" s="11">
        <v>220</v>
      </c>
      <c r="AK60" s="24"/>
      <c r="AL60" s="11">
        <f t="shared" si="4"/>
        <v>0</v>
      </c>
      <c r="AM60" s="11">
        <f t="shared" si="5"/>
        <v>2640</v>
      </c>
      <c r="AN60" s="4"/>
      <c r="AO60" s="36"/>
    </row>
    <row r="61" spans="1:41" x14ac:dyDescent="0.55000000000000004">
      <c r="A61" s="9" t="s">
        <v>54</v>
      </c>
      <c r="B61" s="12">
        <f>(((B57)+(B58))+(B59))+(B60)</f>
        <v>0</v>
      </c>
      <c r="C61" s="12">
        <f>(((C57)+(C58))+(C59))+(C60)</f>
        <v>1170</v>
      </c>
      <c r="D61" s="25"/>
      <c r="E61" s="12">
        <f>(((E57)+(E58))+(E59))+(E60)</f>
        <v>0</v>
      </c>
      <c r="F61" s="12">
        <f>(((F57)+(F58))+(F59))+(F60)</f>
        <v>1170</v>
      </c>
      <c r="G61" s="25"/>
      <c r="H61" s="12">
        <f>(((H57)+(H58))+(H59))+(H60)</f>
        <v>0</v>
      </c>
      <c r="I61" s="12">
        <f>(((I57)+(I58))+(I59))+(I60)</f>
        <v>1170</v>
      </c>
      <c r="J61" s="25"/>
      <c r="K61" s="12">
        <f>(((K57)+(K58))+(K59))+(K60)</f>
        <v>0</v>
      </c>
      <c r="L61" s="12">
        <f>(((L57)+(L58))+(L59))+(L60)</f>
        <v>1170</v>
      </c>
      <c r="M61" s="25"/>
      <c r="N61" s="12">
        <f>(((N57)+(N58))+(N59))+(N60)</f>
        <v>0</v>
      </c>
      <c r="O61" s="12">
        <f>(((O57)+(O58))+(O59))+(O60)</f>
        <v>1170</v>
      </c>
      <c r="P61" s="25"/>
      <c r="Q61" s="12">
        <f>(((Q57)+(Q58))+(Q59))+(Q60)</f>
        <v>0</v>
      </c>
      <c r="R61" s="12">
        <f>(((R57)+(R58))+(R59))+(R60)</f>
        <v>1170</v>
      </c>
      <c r="S61" s="25"/>
      <c r="T61" s="12">
        <f>(((T57)+(T58))+(T59))+(T60)</f>
        <v>0</v>
      </c>
      <c r="U61" s="12">
        <f>(((U57)+(U58))+(U59))+(U60)</f>
        <v>1170</v>
      </c>
      <c r="V61" s="25"/>
      <c r="W61" s="12">
        <f>(((W57)+(W58))+(W59))+(W60)</f>
        <v>0</v>
      </c>
      <c r="X61" s="12">
        <f>(((X57)+(X58))+(X59))+(X60)</f>
        <v>1170</v>
      </c>
      <c r="Y61" s="25"/>
      <c r="Z61" s="12">
        <f>(((Z57)+(Z58))+(Z59))+(Z60)</f>
        <v>0</v>
      </c>
      <c r="AA61" s="12">
        <f>(((AA57)+(AA58))+(AA59))+(AA60)</f>
        <v>1170</v>
      </c>
      <c r="AB61" s="25"/>
      <c r="AC61" s="12">
        <f>(((AC57)+(AC58))+(AC59))+(AC60)</f>
        <v>0</v>
      </c>
      <c r="AD61" s="12">
        <f>(((AD57)+(AD58))+(AD59))+(AD60)</f>
        <v>1170</v>
      </c>
      <c r="AE61" s="25"/>
      <c r="AF61" s="12">
        <f>(((AF57)+(AF58))+(AF59))+(AF60)</f>
        <v>0</v>
      </c>
      <c r="AG61" s="12">
        <f>(((AG57)+(AG58))+(AG59))+(AG60)</f>
        <v>1170</v>
      </c>
      <c r="AH61" s="25"/>
      <c r="AI61" s="12">
        <f>(((AI57)+(AI58))+(AI59))+(AI60)</f>
        <v>0</v>
      </c>
      <c r="AJ61" s="12">
        <f>(((AJ57)+(AJ58))+(AJ59))+(AJ60)</f>
        <v>1170</v>
      </c>
      <c r="AK61" s="25"/>
      <c r="AL61" s="12">
        <f t="shared" si="4"/>
        <v>0</v>
      </c>
      <c r="AM61" s="12">
        <f t="shared" si="5"/>
        <v>14040</v>
      </c>
      <c r="AN61" s="17"/>
      <c r="AO61" s="36"/>
    </row>
    <row r="62" spans="1:41" x14ac:dyDescent="0.55000000000000004">
      <c r="A62" s="9" t="s">
        <v>55</v>
      </c>
      <c r="B62" s="10"/>
      <c r="C62" s="11">
        <v>100</v>
      </c>
      <c r="D62" s="24"/>
      <c r="E62" s="10"/>
      <c r="F62" s="11">
        <v>100</v>
      </c>
      <c r="G62" s="24"/>
      <c r="H62" s="10"/>
      <c r="I62" s="11">
        <v>100</v>
      </c>
      <c r="J62" s="24"/>
      <c r="K62" s="10"/>
      <c r="L62" s="11">
        <v>100</v>
      </c>
      <c r="M62" s="24"/>
      <c r="N62" s="10"/>
      <c r="O62" s="11">
        <v>100</v>
      </c>
      <c r="P62" s="24"/>
      <c r="Q62" s="10"/>
      <c r="R62" s="11">
        <v>100</v>
      </c>
      <c r="S62" s="24"/>
      <c r="T62" s="10"/>
      <c r="U62" s="11">
        <v>100</v>
      </c>
      <c r="V62" s="24"/>
      <c r="W62" s="10"/>
      <c r="X62" s="11">
        <v>100</v>
      </c>
      <c r="Y62" s="24"/>
      <c r="Z62" s="10"/>
      <c r="AA62" s="11">
        <v>100</v>
      </c>
      <c r="AB62" s="24"/>
      <c r="AC62" s="10"/>
      <c r="AD62" s="11">
        <v>100</v>
      </c>
      <c r="AE62" s="24"/>
      <c r="AF62" s="10"/>
      <c r="AG62" s="11">
        <v>100</v>
      </c>
      <c r="AH62" s="24"/>
      <c r="AI62" s="10"/>
      <c r="AJ62" s="11">
        <v>100</v>
      </c>
      <c r="AK62" s="24"/>
      <c r="AL62" s="11">
        <f t="shared" si="4"/>
        <v>0</v>
      </c>
      <c r="AM62" s="11">
        <f t="shared" si="5"/>
        <v>1200</v>
      </c>
      <c r="AN62" s="4"/>
      <c r="AO62" s="36"/>
    </row>
    <row r="63" spans="1:41" x14ac:dyDescent="0.55000000000000004">
      <c r="A63" s="9" t="s">
        <v>56</v>
      </c>
      <c r="B63" s="11"/>
      <c r="C63" s="11">
        <v>200</v>
      </c>
      <c r="D63" s="24"/>
      <c r="E63" s="11"/>
      <c r="F63" s="11">
        <v>200</v>
      </c>
      <c r="G63" s="24"/>
      <c r="H63" s="11"/>
      <c r="I63" s="11">
        <v>200</v>
      </c>
      <c r="J63" s="24"/>
      <c r="K63" s="11"/>
      <c r="L63" s="11">
        <v>200</v>
      </c>
      <c r="M63" s="24"/>
      <c r="N63" s="10"/>
      <c r="O63" s="11">
        <v>200</v>
      </c>
      <c r="P63" s="24"/>
      <c r="Q63" s="10"/>
      <c r="R63" s="11">
        <v>200</v>
      </c>
      <c r="S63" s="24"/>
      <c r="T63" s="11"/>
      <c r="U63" s="11">
        <v>200</v>
      </c>
      <c r="V63" s="24"/>
      <c r="W63" s="10"/>
      <c r="X63" s="11">
        <v>200</v>
      </c>
      <c r="Y63" s="24"/>
      <c r="Z63" s="10"/>
      <c r="AA63" s="11">
        <v>200</v>
      </c>
      <c r="AB63" s="24"/>
      <c r="AC63" s="10"/>
      <c r="AD63" s="11">
        <v>200</v>
      </c>
      <c r="AE63" s="24"/>
      <c r="AF63" s="10"/>
      <c r="AG63" s="11">
        <v>200</v>
      </c>
      <c r="AH63" s="24"/>
      <c r="AI63" s="10"/>
      <c r="AJ63" s="11">
        <v>200</v>
      </c>
      <c r="AK63" s="24"/>
      <c r="AL63" s="11">
        <f t="shared" si="4"/>
        <v>0</v>
      </c>
      <c r="AM63" s="11">
        <f t="shared" si="5"/>
        <v>2400</v>
      </c>
      <c r="AN63" s="4"/>
      <c r="AO63" s="36"/>
    </row>
    <row r="64" spans="1:41" x14ac:dyDescent="0.55000000000000004">
      <c r="A64" s="9" t="s">
        <v>57</v>
      </c>
      <c r="B64" s="10"/>
      <c r="C64" s="11">
        <v>500</v>
      </c>
      <c r="D64" s="24"/>
      <c r="E64" s="10"/>
      <c r="F64" s="11">
        <v>500</v>
      </c>
      <c r="G64" s="24"/>
      <c r="H64" s="10"/>
      <c r="I64" s="11">
        <v>500</v>
      </c>
      <c r="J64" s="24"/>
      <c r="K64" s="11"/>
      <c r="L64" s="11">
        <v>500</v>
      </c>
      <c r="M64" s="24"/>
      <c r="N64" s="10"/>
      <c r="O64" s="11">
        <v>500</v>
      </c>
      <c r="P64" s="24"/>
      <c r="Q64" s="10"/>
      <c r="R64" s="11">
        <v>500</v>
      </c>
      <c r="S64" s="24"/>
      <c r="T64" s="10"/>
      <c r="U64" s="11">
        <v>500</v>
      </c>
      <c r="V64" s="24"/>
      <c r="W64" s="10"/>
      <c r="X64" s="11">
        <v>500</v>
      </c>
      <c r="Y64" s="24"/>
      <c r="Z64" s="10"/>
      <c r="AA64" s="11">
        <v>500</v>
      </c>
      <c r="AB64" s="24"/>
      <c r="AC64" s="11"/>
      <c r="AD64" s="11">
        <v>500</v>
      </c>
      <c r="AE64" s="24"/>
      <c r="AF64" s="10"/>
      <c r="AG64" s="11">
        <v>500</v>
      </c>
      <c r="AH64" s="24"/>
      <c r="AI64" s="10"/>
      <c r="AJ64" s="11">
        <v>500</v>
      </c>
      <c r="AK64" s="24"/>
      <c r="AL64" s="11">
        <f t="shared" si="4"/>
        <v>0</v>
      </c>
      <c r="AM64" s="11">
        <f t="shared" si="5"/>
        <v>6000</v>
      </c>
      <c r="AN64" s="4"/>
      <c r="AO64" s="36"/>
    </row>
    <row r="65" spans="1:41" x14ac:dyDescent="0.55000000000000004">
      <c r="A65" s="9" t="s">
        <v>58</v>
      </c>
      <c r="B65" s="10"/>
      <c r="C65" s="11">
        <v>17</v>
      </c>
      <c r="D65" s="24"/>
      <c r="E65" s="10"/>
      <c r="F65" s="11">
        <v>17</v>
      </c>
      <c r="G65" s="24"/>
      <c r="H65" s="10"/>
      <c r="I65" s="11">
        <v>17</v>
      </c>
      <c r="J65" s="24"/>
      <c r="K65" s="10"/>
      <c r="L65" s="11">
        <v>17</v>
      </c>
      <c r="M65" s="24"/>
      <c r="N65" s="10"/>
      <c r="O65" s="11">
        <v>17</v>
      </c>
      <c r="P65" s="24"/>
      <c r="Q65" s="11"/>
      <c r="R65" s="11">
        <v>17</v>
      </c>
      <c r="S65" s="24"/>
      <c r="T65" s="10"/>
      <c r="U65" s="11">
        <v>17</v>
      </c>
      <c r="V65" s="24"/>
      <c r="W65" s="11"/>
      <c r="X65" s="11">
        <v>17</v>
      </c>
      <c r="Y65" s="24"/>
      <c r="Z65" s="11"/>
      <c r="AA65" s="11">
        <v>17</v>
      </c>
      <c r="AB65" s="24"/>
      <c r="AC65" s="10"/>
      <c r="AD65" s="11">
        <v>17</v>
      </c>
      <c r="AE65" s="24"/>
      <c r="AF65" s="10"/>
      <c r="AG65" s="11">
        <v>17</v>
      </c>
      <c r="AH65" s="24"/>
      <c r="AI65" s="10"/>
      <c r="AJ65" s="11">
        <v>17</v>
      </c>
      <c r="AK65" s="24"/>
      <c r="AL65" s="11">
        <f t="shared" si="4"/>
        <v>0</v>
      </c>
      <c r="AM65" s="11">
        <f t="shared" si="5"/>
        <v>204</v>
      </c>
      <c r="AN65" s="4"/>
      <c r="AO65" s="36"/>
    </row>
    <row r="66" spans="1:41" x14ac:dyDescent="0.55000000000000004">
      <c r="A66" s="9" t="s">
        <v>59</v>
      </c>
      <c r="B66" s="10"/>
      <c r="C66" s="11">
        <v>40</v>
      </c>
      <c r="D66" s="24"/>
      <c r="E66" s="10"/>
      <c r="F66" s="11">
        <v>40</v>
      </c>
      <c r="G66" s="24"/>
      <c r="H66" s="10"/>
      <c r="I66" s="11">
        <v>40</v>
      </c>
      <c r="J66" s="24"/>
      <c r="K66" s="10"/>
      <c r="L66" s="11">
        <v>40</v>
      </c>
      <c r="M66" s="24"/>
      <c r="N66" s="10"/>
      <c r="O66" s="11">
        <v>40</v>
      </c>
      <c r="P66" s="24"/>
      <c r="Q66" s="10"/>
      <c r="R66" s="11">
        <v>40</v>
      </c>
      <c r="S66" s="24"/>
      <c r="T66" s="10"/>
      <c r="U66" s="11">
        <v>40</v>
      </c>
      <c r="V66" s="24"/>
      <c r="W66" s="10"/>
      <c r="X66" s="11">
        <v>40</v>
      </c>
      <c r="Y66" s="24"/>
      <c r="Z66" s="10"/>
      <c r="AA66" s="11">
        <v>40</v>
      </c>
      <c r="AB66" s="24"/>
      <c r="AC66" s="10"/>
      <c r="AD66" s="11">
        <v>40</v>
      </c>
      <c r="AE66" s="24"/>
      <c r="AF66" s="10"/>
      <c r="AG66" s="11">
        <v>40</v>
      </c>
      <c r="AH66" s="24"/>
      <c r="AI66" s="10"/>
      <c r="AJ66" s="11">
        <v>40</v>
      </c>
      <c r="AK66" s="24"/>
      <c r="AL66" s="11">
        <f t="shared" si="4"/>
        <v>0</v>
      </c>
      <c r="AM66" s="11">
        <f t="shared" si="5"/>
        <v>480</v>
      </c>
      <c r="AN66" s="4"/>
      <c r="AO66" s="36"/>
    </row>
    <row r="67" spans="1:41" x14ac:dyDescent="0.55000000000000004">
      <c r="A67" s="9" t="s">
        <v>60</v>
      </c>
      <c r="B67" s="10"/>
      <c r="C67" s="11">
        <v>40</v>
      </c>
      <c r="D67" s="24"/>
      <c r="E67" s="10"/>
      <c r="F67" s="11">
        <v>40</v>
      </c>
      <c r="G67" s="24"/>
      <c r="H67" s="11"/>
      <c r="I67" s="11">
        <v>40</v>
      </c>
      <c r="J67" s="24"/>
      <c r="K67" s="10"/>
      <c r="L67" s="11">
        <v>40</v>
      </c>
      <c r="M67" s="24"/>
      <c r="N67" s="10"/>
      <c r="O67" s="11">
        <v>40</v>
      </c>
      <c r="P67" s="24"/>
      <c r="Q67" s="10"/>
      <c r="R67" s="11">
        <v>40</v>
      </c>
      <c r="S67" s="24"/>
      <c r="T67" s="11"/>
      <c r="U67" s="11">
        <v>40</v>
      </c>
      <c r="V67" s="24"/>
      <c r="W67" s="11"/>
      <c r="X67" s="11">
        <v>40</v>
      </c>
      <c r="Y67" s="24"/>
      <c r="Z67" s="11"/>
      <c r="AA67" s="11">
        <v>40</v>
      </c>
      <c r="AB67" s="24"/>
      <c r="AC67" s="10"/>
      <c r="AD67" s="11">
        <v>40</v>
      </c>
      <c r="AE67" s="24"/>
      <c r="AF67" s="10"/>
      <c r="AG67" s="11">
        <v>40</v>
      </c>
      <c r="AH67" s="24"/>
      <c r="AI67" s="10"/>
      <c r="AJ67" s="11">
        <v>40</v>
      </c>
      <c r="AK67" s="24"/>
      <c r="AL67" s="11">
        <f t="shared" si="4"/>
        <v>0</v>
      </c>
      <c r="AM67" s="11">
        <f t="shared" si="5"/>
        <v>480</v>
      </c>
      <c r="AN67" s="4"/>
      <c r="AO67" s="36"/>
    </row>
    <row r="68" spans="1:41" x14ac:dyDescent="0.55000000000000004">
      <c r="A68" s="9" t="s">
        <v>61</v>
      </c>
      <c r="B68" s="12">
        <f>(((((B62)+(B63))+(B64))+(B65))+(B66))+(B67)</f>
        <v>0</v>
      </c>
      <c r="C68" s="12">
        <f>(((((C62)+(C63))+(C64))+(C65))+(C66))+(C67)</f>
        <v>897</v>
      </c>
      <c r="D68" s="25"/>
      <c r="E68" s="12">
        <f>(((((E62)+(E63))+(E64))+(E65))+(E66))+(E67)</f>
        <v>0</v>
      </c>
      <c r="F68" s="12">
        <f>(((((F62)+(F63))+(F64))+(F65))+(F66))+(F67)</f>
        <v>897</v>
      </c>
      <c r="G68" s="25"/>
      <c r="H68" s="12">
        <f>(((((H62)+(H63))+(H64))+(H65))+(H66))+(H67)</f>
        <v>0</v>
      </c>
      <c r="I68" s="12">
        <f>(((((I62)+(I63))+(I64))+(I65))+(I66))+(I67)</f>
        <v>897</v>
      </c>
      <c r="J68" s="25"/>
      <c r="K68" s="12">
        <f>(((((K62)+(K63))+(K64))+(K65))+(K66))+(K67)</f>
        <v>0</v>
      </c>
      <c r="L68" s="12">
        <f>(((((L62)+(L63))+(L64))+(L65))+(L66))+(L67)</f>
        <v>897</v>
      </c>
      <c r="M68" s="25"/>
      <c r="N68" s="12">
        <f>(((((N62)+(N63))+(N64))+(N65))+(N66))+(N67)</f>
        <v>0</v>
      </c>
      <c r="O68" s="12">
        <f>(((((O62)+(O63))+(O64))+(O65))+(O66))+(O67)</f>
        <v>897</v>
      </c>
      <c r="P68" s="25"/>
      <c r="Q68" s="12">
        <f>(((((Q62)+(Q63))+(Q64))+(Q65))+(Q66))+(Q67)</f>
        <v>0</v>
      </c>
      <c r="R68" s="12">
        <f>(((((R62)+(R63))+(R64))+(R65))+(R66))+(R67)</f>
        <v>897</v>
      </c>
      <c r="S68" s="25"/>
      <c r="T68" s="12">
        <f>(((((T62)+(T63))+(T64))+(T65))+(T66))+(T67)</f>
        <v>0</v>
      </c>
      <c r="U68" s="12">
        <f>(((((U62)+(U63))+(U64))+(U65))+(U66))+(U67)</f>
        <v>897</v>
      </c>
      <c r="V68" s="25"/>
      <c r="W68" s="12">
        <f>(((((W62)+(W63))+(W64))+(W65))+(W66))+(W67)</f>
        <v>0</v>
      </c>
      <c r="X68" s="12">
        <f>(((((X62)+(X63))+(X64))+(X65))+(X66))+(X67)</f>
        <v>897</v>
      </c>
      <c r="Y68" s="25"/>
      <c r="Z68" s="12">
        <f>(((((Z62)+(Z63))+(Z64))+(Z65))+(Z66))+(Z67)</f>
        <v>0</v>
      </c>
      <c r="AA68" s="12">
        <f>(((((AA62)+(AA63))+(AA64))+(AA65))+(AA66))+(AA67)</f>
        <v>897</v>
      </c>
      <c r="AB68" s="25"/>
      <c r="AC68" s="12">
        <f>(((((AC62)+(AC63))+(AC64))+(AC65))+(AC66))+(AC67)</f>
        <v>0</v>
      </c>
      <c r="AD68" s="12">
        <f>(((((AD62)+(AD63))+(AD64))+(AD65))+(AD66))+(AD67)</f>
        <v>897</v>
      </c>
      <c r="AE68" s="25"/>
      <c r="AF68" s="12">
        <f>(((((AF62)+(AF63))+(AF64))+(AF65))+(AF66))+(AF67)</f>
        <v>0</v>
      </c>
      <c r="AG68" s="12">
        <f>(((((AG62)+(AG63))+(AG64))+(AG65))+(AG66))+(AG67)</f>
        <v>897</v>
      </c>
      <c r="AH68" s="25"/>
      <c r="AI68" s="12">
        <f>(((((AI62)+(AI63))+(AI64))+(AI65))+(AI66))+(AI67)</f>
        <v>0</v>
      </c>
      <c r="AJ68" s="12">
        <f>(((((AJ62)+(AJ63))+(AJ64))+(AJ65))+(AJ66))+(AJ67)</f>
        <v>897</v>
      </c>
      <c r="AK68" s="25"/>
      <c r="AL68" s="12">
        <f t="shared" si="4"/>
        <v>0</v>
      </c>
      <c r="AM68" s="12">
        <f t="shared" si="5"/>
        <v>10764</v>
      </c>
      <c r="AN68" s="17"/>
      <c r="AO68" s="36"/>
    </row>
    <row r="69" spans="1:41" x14ac:dyDescent="0.55000000000000004">
      <c r="A69" s="9" t="s">
        <v>62</v>
      </c>
      <c r="B69" s="10"/>
      <c r="C69" s="10"/>
      <c r="D69" s="24"/>
      <c r="E69" s="10"/>
      <c r="F69" s="10"/>
      <c r="G69" s="24"/>
      <c r="H69" s="10"/>
      <c r="I69" s="10"/>
      <c r="J69" s="24"/>
      <c r="K69" s="10"/>
      <c r="L69" s="10"/>
      <c r="M69" s="24"/>
      <c r="N69" s="10"/>
      <c r="O69" s="10"/>
      <c r="P69" s="24"/>
      <c r="Q69" s="10"/>
      <c r="R69" s="10"/>
      <c r="S69" s="24"/>
      <c r="T69" s="10"/>
      <c r="U69" s="10"/>
      <c r="V69" s="24"/>
      <c r="W69" s="10"/>
      <c r="X69" s="10"/>
      <c r="Y69" s="24"/>
      <c r="Z69" s="10"/>
      <c r="AA69" s="10"/>
      <c r="AB69" s="24"/>
      <c r="AC69" s="10"/>
      <c r="AD69" s="10"/>
      <c r="AE69" s="24"/>
      <c r="AF69" s="10"/>
      <c r="AG69" s="10"/>
      <c r="AH69" s="24"/>
      <c r="AI69" s="10"/>
      <c r="AJ69" s="10"/>
      <c r="AK69" s="24"/>
      <c r="AL69" s="11">
        <f t="shared" si="4"/>
        <v>0</v>
      </c>
      <c r="AM69" s="11">
        <f t="shared" si="5"/>
        <v>0</v>
      </c>
      <c r="AN69" s="4"/>
      <c r="AO69" s="36"/>
    </row>
    <row r="70" spans="1:41" x14ac:dyDescent="0.55000000000000004">
      <c r="A70" s="9" t="s">
        <v>63</v>
      </c>
      <c r="B70" s="11"/>
      <c r="C70" s="11">
        <v>0</v>
      </c>
      <c r="D70" s="24"/>
      <c r="E70" s="10"/>
      <c r="F70" s="11">
        <v>0</v>
      </c>
      <c r="G70" s="24"/>
      <c r="H70" s="11"/>
      <c r="I70" s="11">
        <v>0</v>
      </c>
      <c r="J70" s="24"/>
      <c r="K70" s="10"/>
      <c r="L70" s="11">
        <v>0</v>
      </c>
      <c r="M70" s="24"/>
      <c r="N70" s="10"/>
      <c r="O70" s="11">
        <v>0</v>
      </c>
      <c r="P70" s="24"/>
      <c r="Q70" s="10"/>
      <c r="R70" s="11">
        <v>0</v>
      </c>
      <c r="S70" s="24"/>
      <c r="T70" s="10"/>
      <c r="U70" s="11">
        <v>0</v>
      </c>
      <c r="V70" s="24"/>
      <c r="W70" s="10"/>
      <c r="X70" s="11">
        <v>0</v>
      </c>
      <c r="Y70" s="24"/>
      <c r="Z70" s="10"/>
      <c r="AA70" s="11">
        <v>0</v>
      </c>
      <c r="AB70" s="24"/>
      <c r="AC70" s="10"/>
      <c r="AD70" s="11">
        <v>0</v>
      </c>
      <c r="AE70" s="24"/>
      <c r="AF70" s="10"/>
      <c r="AG70" s="11">
        <v>0</v>
      </c>
      <c r="AH70" s="24"/>
      <c r="AI70" s="10"/>
      <c r="AJ70" s="11">
        <v>0</v>
      </c>
      <c r="AK70" s="24"/>
      <c r="AL70" s="11">
        <f t="shared" si="4"/>
        <v>0</v>
      </c>
      <c r="AM70" s="11">
        <f t="shared" si="5"/>
        <v>0</v>
      </c>
      <c r="AN70" s="4"/>
      <c r="AO70" s="36"/>
    </row>
    <row r="71" spans="1:41" x14ac:dyDescent="0.55000000000000004">
      <c r="A71" s="9" t="s">
        <v>64</v>
      </c>
      <c r="B71" s="10"/>
      <c r="C71" s="11">
        <f>100</f>
        <v>100</v>
      </c>
      <c r="D71" s="24"/>
      <c r="E71" s="11"/>
      <c r="F71" s="11">
        <f>100</f>
        <v>100</v>
      </c>
      <c r="G71" s="24"/>
      <c r="H71" s="10"/>
      <c r="I71" s="11">
        <f>100</f>
        <v>100</v>
      </c>
      <c r="J71" s="24"/>
      <c r="K71" s="10"/>
      <c r="L71" s="11">
        <f>100</f>
        <v>100</v>
      </c>
      <c r="M71" s="24"/>
      <c r="N71" s="10"/>
      <c r="O71" s="11">
        <f>100</f>
        <v>100</v>
      </c>
      <c r="P71" s="24"/>
      <c r="Q71" s="10"/>
      <c r="R71" s="11">
        <f>100</f>
        <v>100</v>
      </c>
      <c r="S71" s="24"/>
      <c r="T71" s="10"/>
      <c r="U71" s="11">
        <f>100</f>
        <v>100</v>
      </c>
      <c r="V71" s="24"/>
      <c r="W71" s="10"/>
      <c r="X71" s="11">
        <f>100</f>
        <v>100</v>
      </c>
      <c r="Y71" s="24"/>
      <c r="Z71" s="10"/>
      <c r="AA71" s="11">
        <f>100</f>
        <v>100</v>
      </c>
      <c r="AB71" s="24"/>
      <c r="AC71" s="10"/>
      <c r="AD71" s="11">
        <f>100</f>
        <v>100</v>
      </c>
      <c r="AE71" s="24"/>
      <c r="AF71" s="10"/>
      <c r="AG71" s="11">
        <f>100</f>
        <v>100</v>
      </c>
      <c r="AH71" s="24"/>
      <c r="AI71" s="10"/>
      <c r="AJ71" s="11">
        <f>100</f>
        <v>100</v>
      </c>
      <c r="AK71" s="24"/>
      <c r="AL71" s="11">
        <f t="shared" si="4"/>
        <v>0</v>
      </c>
      <c r="AM71" s="11">
        <f t="shared" si="5"/>
        <v>1200</v>
      </c>
      <c r="AN71" s="4"/>
      <c r="AO71" s="36"/>
    </row>
    <row r="72" spans="1:41" x14ac:dyDescent="0.55000000000000004">
      <c r="A72" s="9" t="s">
        <v>65</v>
      </c>
      <c r="B72" s="10"/>
      <c r="C72" s="10">
        <v>500</v>
      </c>
      <c r="D72" s="24"/>
      <c r="E72" s="10"/>
      <c r="F72" s="10">
        <v>500</v>
      </c>
      <c r="G72" s="24"/>
      <c r="H72" s="11"/>
      <c r="I72" s="10">
        <v>500</v>
      </c>
      <c r="J72" s="24"/>
      <c r="K72" s="11"/>
      <c r="L72" s="10">
        <v>500</v>
      </c>
      <c r="M72" s="24"/>
      <c r="N72" s="11"/>
      <c r="O72" s="10">
        <v>500</v>
      </c>
      <c r="P72" s="24"/>
      <c r="Q72" s="11"/>
      <c r="R72" s="10">
        <v>500</v>
      </c>
      <c r="S72" s="24"/>
      <c r="T72" s="11"/>
      <c r="U72" s="10">
        <v>500</v>
      </c>
      <c r="V72" s="24"/>
      <c r="W72" s="11"/>
      <c r="X72" s="10">
        <v>500</v>
      </c>
      <c r="Y72" s="24"/>
      <c r="Z72" s="11"/>
      <c r="AA72" s="10">
        <v>500</v>
      </c>
      <c r="AB72" s="24"/>
      <c r="AC72" s="11"/>
      <c r="AD72" s="10">
        <v>500</v>
      </c>
      <c r="AE72" s="24"/>
      <c r="AF72" s="10"/>
      <c r="AG72" s="10">
        <v>500</v>
      </c>
      <c r="AH72" s="24"/>
      <c r="AI72" s="10"/>
      <c r="AJ72" s="10">
        <v>500</v>
      </c>
      <c r="AK72" s="24"/>
      <c r="AL72" s="11">
        <f t="shared" si="4"/>
        <v>0</v>
      </c>
      <c r="AM72" s="11">
        <f t="shared" si="5"/>
        <v>6000</v>
      </c>
      <c r="AN72" s="4"/>
      <c r="AO72" s="36"/>
    </row>
    <row r="73" spans="1:41" ht="14.05" customHeight="1" x14ac:dyDescent="0.55000000000000004">
      <c r="A73" s="9" t="s">
        <v>66</v>
      </c>
      <c r="B73" s="10"/>
      <c r="C73" s="10">
        <v>35</v>
      </c>
      <c r="D73" s="24"/>
      <c r="E73" s="10"/>
      <c r="F73" s="10">
        <v>35</v>
      </c>
      <c r="G73" s="24"/>
      <c r="H73" s="11"/>
      <c r="I73" s="10">
        <v>35</v>
      </c>
      <c r="J73" s="24"/>
      <c r="K73" s="11"/>
      <c r="L73" s="10">
        <v>35</v>
      </c>
      <c r="M73" s="24"/>
      <c r="N73" s="11"/>
      <c r="O73" s="10">
        <v>35</v>
      </c>
      <c r="P73" s="24"/>
      <c r="Q73" s="11"/>
      <c r="R73" s="10">
        <v>35</v>
      </c>
      <c r="S73" s="24"/>
      <c r="T73" s="11"/>
      <c r="U73" s="10">
        <v>35</v>
      </c>
      <c r="V73" s="24"/>
      <c r="W73" s="11"/>
      <c r="X73" s="10">
        <v>35</v>
      </c>
      <c r="Y73" s="24"/>
      <c r="Z73" s="11"/>
      <c r="AA73" s="10">
        <v>35</v>
      </c>
      <c r="AB73" s="24"/>
      <c r="AC73" s="11"/>
      <c r="AD73" s="10">
        <v>35</v>
      </c>
      <c r="AE73" s="24"/>
      <c r="AF73" s="10"/>
      <c r="AG73" s="10">
        <v>35</v>
      </c>
      <c r="AH73" s="24"/>
      <c r="AI73" s="10"/>
      <c r="AJ73" s="10">
        <v>35</v>
      </c>
      <c r="AK73" s="24"/>
      <c r="AL73" s="11">
        <f t="shared" si="4"/>
        <v>0</v>
      </c>
      <c r="AM73" s="11">
        <f t="shared" si="5"/>
        <v>420</v>
      </c>
      <c r="AN73" s="4"/>
      <c r="AO73" s="36"/>
    </row>
    <row r="74" spans="1:41" x14ac:dyDescent="0.55000000000000004">
      <c r="A74" s="9" t="s">
        <v>67</v>
      </c>
      <c r="B74" s="12">
        <f>((((B69)+(B70))+(B71))+(B72))+(B73)</f>
        <v>0</v>
      </c>
      <c r="C74" s="12">
        <f>((((C69)+(C70))+(C71))+(C72))+(C73)</f>
        <v>635</v>
      </c>
      <c r="D74" s="25"/>
      <c r="E74" s="12">
        <f>((((E69)+(E70))+(E71))+(E72))+(E73)</f>
        <v>0</v>
      </c>
      <c r="F74" s="12">
        <f>((((F69)+(F70))+(F71))+(F72))+(F73)</f>
        <v>635</v>
      </c>
      <c r="G74" s="25"/>
      <c r="H74" s="12">
        <f>((((H69)+(H70))+(H71))+(H72))+(H73)</f>
        <v>0</v>
      </c>
      <c r="I74" s="12">
        <f>((((I69)+(I70))+(I71))+(I72))+(I73)</f>
        <v>635</v>
      </c>
      <c r="J74" s="25"/>
      <c r="K74" s="12">
        <f>((((K69)+(K70))+(K71))+(K72))+(K73)</f>
        <v>0</v>
      </c>
      <c r="L74" s="12">
        <f>((((L69)+(L70))+(L71))+(L72))+(L73)</f>
        <v>635</v>
      </c>
      <c r="M74" s="25"/>
      <c r="N74" s="12">
        <f>((((N69)+(N70))+(N71))+(N72))+(N73)</f>
        <v>0</v>
      </c>
      <c r="O74" s="12">
        <f>((((O69)+(O70))+(O71))+(O72))+(O73)</f>
        <v>635</v>
      </c>
      <c r="P74" s="25"/>
      <c r="Q74" s="12">
        <f>((((Q69)+(Q70))+(Q71))+(Q72))+(Q73)</f>
        <v>0</v>
      </c>
      <c r="R74" s="12">
        <f>((((R69)+(R70))+(R71))+(R72))+(R73)</f>
        <v>635</v>
      </c>
      <c r="S74" s="25"/>
      <c r="T74" s="12">
        <f>((((T69)+(T70))+(T71))+(T72))+(T73)</f>
        <v>0</v>
      </c>
      <c r="U74" s="12">
        <f>((((U69)+(U70))+(U71))+(U72))+(U73)</f>
        <v>635</v>
      </c>
      <c r="V74" s="25"/>
      <c r="W74" s="12">
        <f>((((W69)+(W70))+(W71))+(W72))+(W73)</f>
        <v>0</v>
      </c>
      <c r="X74" s="12">
        <f>((((X69)+(X70))+(X71))+(X72))+(X73)</f>
        <v>635</v>
      </c>
      <c r="Y74" s="25"/>
      <c r="Z74" s="12">
        <f>((((Z69)+(Z70))+(Z71))+(Z72))+(Z73)</f>
        <v>0</v>
      </c>
      <c r="AA74" s="12">
        <f>((((AA69)+(AA70))+(AA71))+(AA72))+(AA73)</f>
        <v>635</v>
      </c>
      <c r="AB74" s="25"/>
      <c r="AC74" s="12">
        <f>((((AC69)+(AC70))+(AC71))+(AC72))+(AC73)</f>
        <v>0</v>
      </c>
      <c r="AD74" s="12">
        <f>((((AD69)+(AD70))+(AD71))+(AD72))+(AD73)</f>
        <v>635</v>
      </c>
      <c r="AE74" s="25"/>
      <c r="AF74" s="12">
        <f>((((AF69)+(AF70))+(AF71))+(AF72))+(AF73)</f>
        <v>0</v>
      </c>
      <c r="AG74" s="12">
        <f>((((AG69)+(AG70))+(AG71))+(AG72))+(AG73)</f>
        <v>635</v>
      </c>
      <c r="AH74" s="25"/>
      <c r="AI74" s="12">
        <f>((((AI69)+(AI70))+(AI71))+(AI72))+(AI73)</f>
        <v>0</v>
      </c>
      <c r="AJ74" s="12">
        <f>((((AJ69)+(AJ70))+(AJ71))+(AJ72))+(AJ73)</f>
        <v>635</v>
      </c>
      <c r="AK74" s="25"/>
      <c r="AL74" s="12">
        <f t="shared" si="4"/>
        <v>0</v>
      </c>
      <c r="AM74" s="12">
        <f t="shared" si="5"/>
        <v>7620</v>
      </c>
      <c r="AN74" s="17"/>
      <c r="AO74" s="36"/>
    </row>
    <row r="75" spans="1:41" x14ac:dyDescent="0.55000000000000004">
      <c r="A75" s="9" t="s">
        <v>68</v>
      </c>
      <c r="B75" s="10"/>
      <c r="C75" s="11">
        <v>370</v>
      </c>
      <c r="D75" s="24"/>
      <c r="E75" s="10"/>
      <c r="F75" s="11">
        <v>370</v>
      </c>
      <c r="G75" s="24"/>
      <c r="H75" s="10"/>
      <c r="I75" s="11">
        <v>370</v>
      </c>
      <c r="J75" s="24"/>
      <c r="K75" s="10"/>
      <c r="L75" s="11">
        <v>370</v>
      </c>
      <c r="M75" s="24"/>
      <c r="N75" s="10"/>
      <c r="O75" s="11">
        <v>370</v>
      </c>
      <c r="P75" s="24"/>
      <c r="Q75" s="10"/>
      <c r="R75" s="11">
        <v>370</v>
      </c>
      <c r="S75" s="24"/>
      <c r="T75" s="10"/>
      <c r="U75" s="11">
        <v>370</v>
      </c>
      <c r="V75" s="24"/>
      <c r="W75" s="10"/>
      <c r="X75" s="11">
        <v>370</v>
      </c>
      <c r="Y75" s="24"/>
      <c r="Z75" s="11"/>
      <c r="AA75" s="11">
        <v>370</v>
      </c>
      <c r="AB75" s="24"/>
      <c r="AC75" s="10"/>
      <c r="AD75" s="11">
        <v>370</v>
      </c>
      <c r="AE75" s="24"/>
      <c r="AF75" s="10"/>
      <c r="AG75" s="11">
        <v>370</v>
      </c>
      <c r="AH75" s="24"/>
      <c r="AI75" s="10"/>
      <c r="AJ75" s="11">
        <v>370</v>
      </c>
      <c r="AK75" s="24"/>
      <c r="AL75" s="11">
        <f t="shared" si="4"/>
        <v>0</v>
      </c>
      <c r="AM75" s="11">
        <f t="shared" si="5"/>
        <v>4440</v>
      </c>
      <c r="AN75" s="4"/>
      <c r="AO75" s="36"/>
    </row>
    <row r="76" spans="1:41" x14ac:dyDescent="0.55000000000000004">
      <c r="A76" s="9" t="s">
        <v>69</v>
      </c>
      <c r="B76" s="11"/>
      <c r="C76" s="11">
        <v>204</v>
      </c>
      <c r="D76" s="24"/>
      <c r="E76" s="11"/>
      <c r="F76" s="11">
        <v>204</v>
      </c>
      <c r="G76" s="24"/>
      <c r="H76" s="10"/>
      <c r="I76" s="11">
        <v>204</v>
      </c>
      <c r="J76" s="24"/>
      <c r="K76" s="10"/>
      <c r="L76" s="11">
        <v>204</v>
      </c>
      <c r="M76" s="24"/>
      <c r="N76" s="10"/>
      <c r="O76" s="11">
        <v>204</v>
      </c>
      <c r="P76" s="24"/>
      <c r="Q76" s="11"/>
      <c r="R76" s="11">
        <v>204</v>
      </c>
      <c r="S76" s="24"/>
      <c r="T76" s="11"/>
      <c r="U76" s="11">
        <v>204</v>
      </c>
      <c r="V76" s="24"/>
      <c r="W76" s="11"/>
      <c r="X76" s="11">
        <v>204</v>
      </c>
      <c r="Y76" s="24"/>
      <c r="Z76" s="11"/>
      <c r="AA76" s="11">
        <v>204</v>
      </c>
      <c r="AB76" s="24"/>
      <c r="AC76" s="11"/>
      <c r="AD76" s="11">
        <v>204</v>
      </c>
      <c r="AE76" s="24"/>
      <c r="AF76" s="10"/>
      <c r="AG76" s="11">
        <v>204</v>
      </c>
      <c r="AH76" s="24"/>
      <c r="AI76" s="10"/>
      <c r="AJ76" s="11">
        <v>204</v>
      </c>
      <c r="AK76" s="24"/>
      <c r="AL76" s="11">
        <f t="shared" si="4"/>
        <v>0</v>
      </c>
      <c r="AM76" s="11">
        <f t="shared" si="5"/>
        <v>2448</v>
      </c>
      <c r="AN76" s="4"/>
      <c r="AO76" s="36"/>
    </row>
    <row r="77" spans="1:41" x14ac:dyDescent="0.55000000000000004">
      <c r="A77" s="9" t="s">
        <v>70</v>
      </c>
      <c r="B77" s="11"/>
      <c r="C77" s="11">
        <v>210</v>
      </c>
      <c r="D77" s="24"/>
      <c r="E77" s="11"/>
      <c r="F77" s="11">
        <v>210</v>
      </c>
      <c r="G77" s="24"/>
      <c r="H77" s="11"/>
      <c r="I77" s="11">
        <v>210</v>
      </c>
      <c r="J77" s="24"/>
      <c r="K77" s="11"/>
      <c r="L77" s="11">
        <v>210</v>
      </c>
      <c r="M77" s="24"/>
      <c r="N77" s="11"/>
      <c r="O77" s="11">
        <v>210</v>
      </c>
      <c r="P77" s="24"/>
      <c r="Q77" s="11"/>
      <c r="R77" s="11">
        <v>210</v>
      </c>
      <c r="S77" s="24"/>
      <c r="T77" s="11"/>
      <c r="U77" s="11">
        <v>210</v>
      </c>
      <c r="V77" s="24"/>
      <c r="W77" s="11"/>
      <c r="X77" s="11">
        <v>210</v>
      </c>
      <c r="Y77" s="24"/>
      <c r="Z77" s="11"/>
      <c r="AA77" s="11">
        <v>210</v>
      </c>
      <c r="AB77" s="24"/>
      <c r="AC77" s="11"/>
      <c r="AD77" s="11">
        <v>210</v>
      </c>
      <c r="AE77" s="24"/>
      <c r="AF77" s="10"/>
      <c r="AG77" s="11">
        <v>210</v>
      </c>
      <c r="AH77" s="24"/>
      <c r="AI77" s="10"/>
      <c r="AJ77" s="11">
        <v>210</v>
      </c>
      <c r="AK77" s="24"/>
      <c r="AL77" s="11">
        <f t="shared" si="4"/>
        <v>0</v>
      </c>
      <c r="AM77" s="11">
        <f t="shared" si="5"/>
        <v>2520</v>
      </c>
      <c r="AN77" s="4"/>
      <c r="AO77" s="36"/>
    </row>
    <row r="78" spans="1:41" x14ac:dyDescent="0.55000000000000004">
      <c r="A78" s="9" t="s">
        <v>71</v>
      </c>
      <c r="B78" s="10"/>
      <c r="C78" s="11">
        <v>1432</v>
      </c>
      <c r="D78" s="24"/>
      <c r="E78" s="10"/>
      <c r="F78" s="11">
        <v>1432</v>
      </c>
      <c r="G78" s="24"/>
      <c r="H78" s="11"/>
      <c r="I78" s="11">
        <v>1432</v>
      </c>
      <c r="J78" s="24"/>
      <c r="K78" s="10"/>
      <c r="L78" s="11">
        <v>1432</v>
      </c>
      <c r="M78" s="24"/>
      <c r="N78" s="10"/>
      <c r="O78" s="11">
        <v>1432</v>
      </c>
      <c r="P78" s="24"/>
      <c r="Q78" s="11"/>
      <c r="R78" s="11">
        <v>1432</v>
      </c>
      <c r="S78" s="24"/>
      <c r="T78" s="10"/>
      <c r="U78" s="11">
        <v>1432</v>
      </c>
      <c r="V78" s="24"/>
      <c r="W78" s="10"/>
      <c r="X78" s="11">
        <v>1432</v>
      </c>
      <c r="Y78" s="24"/>
      <c r="Z78" s="11"/>
      <c r="AA78" s="11">
        <v>1432</v>
      </c>
      <c r="AB78" s="24"/>
      <c r="AC78" s="11"/>
      <c r="AD78" s="11">
        <v>1432</v>
      </c>
      <c r="AE78" s="24"/>
      <c r="AF78" s="10"/>
      <c r="AG78" s="11">
        <v>1432</v>
      </c>
      <c r="AH78" s="24"/>
      <c r="AI78" s="10"/>
      <c r="AJ78" s="11">
        <v>1432</v>
      </c>
      <c r="AK78" s="24"/>
      <c r="AL78" s="11">
        <f t="shared" si="4"/>
        <v>0</v>
      </c>
      <c r="AM78" s="11">
        <f t="shared" si="5"/>
        <v>17184</v>
      </c>
      <c r="AN78" s="4"/>
      <c r="AO78" s="36"/>
    </row>
    <row r="79" spans="1:41" x14ac:dyDescent="0.55000000000000004">
      <c r="A79" s="9" t="s">
        <v>72</v>
      </c>
      <c r="B79" s="10"/>
      <c r="C79" s="11">
        <v>550</v>
      </c>
      <c r="D79" s="24"/>
      <c r="E79" s="11"/>
      <c r="F79" s="11">
        <v>550</v>
      </c>
      <c r="G79" s="24"/>
      <c r="H79" s="10"/>
      <c r="I79" s="11">
        <v>550</v>
      </c>
      <c r="J79" s="24"/>
      <c r="K79" s="10"/>
      <c r="L79" s="11">
        <v>550</v>
      </c>
      <c r="M79" s="24"/>
      <c r="N79" s="10"/>
      <c r="O79" s="11">
        <v>550</v>
      </c>
      <c r="P79" s="24"/>
      <c r="Q79" s="11"/>
      <c r="R79" s="11">
        <v>550</v>
      </c>
      <c r="S79" s="24"/>
      <c r="T79" s="10"/>
      <c r="U79" s="11">
        <v>550</v>
      </c>
      <c r="V79" s="24"/>
      <c r="W79" s="10"/>
      <c r="X79" s="11">
        <v>550</v>
      </c>
      <c r="Y79" s="24"/>
      <c r="Z79" s="10"/>
      <c r="AA79" s="11">
        <v>550</v>
      </c>
      <c r="AB79" s="24"/>
      <c r="AC79" s="11"/>
      <c r="AD79" s="11">
        <v>550</v>
      </c>
      <c r="AE79" s="24"/>
      <c r="AF79" s="10"/>
      <c r="AG79" s="11">
        <v>550</v>
      </c>
      <c r="AH79" s="24"/>
      <c r="AI79" s="10"/>
      <c r="AJ79" s="11">
        <v>550</v>
      </c>
      <c r="AK79" s="24"/>
      <c r="AL79" s="11">
        <f t="shared" si="4"/>
        <v>0</v>
      </c>
      <c r="AM79" s="11">
        <f t="shared" si="5"/>
        <v>6600</v>
      </c>
      <c r="AN79" s="4"/>
      <c r="AO79" s="36"/>
    </row>
    <row r="80" spans="1:41" x14ac:dyDescent="0.55000000000000004">
      <c r="A80" s="9" t="s">
        <v>73</v>
      </c>
      <c r="B80" s="11"/>
      <c r="C80" s="11">
        <f>0</f>
        <v>0</v>
      </c>
      <c r="D80" s="24"/>
      <c r="E80" s="10"/>
      <c r="F80" s="11">
        <f>0</f>
        <v>0</v>
      </c>
      <c r="G80" s="24"/>
      <c r="H80" s="10"/>
      <c r="I80" s="11">
        <f>0</f>
        <v>0</v>
      </c>
      <c r="J80" s="24"/>
      <c r="K80" s="11"/>
      <c r="L80" s="11">
        <v>0</v>
      </c>
      <c r="M80" s="24"/>
      <c r="N80" s="11"/>
      <c r="O80" s="11">
        <v>0</v>
      </c>
      <c r="P80" s="24"/>
      <c r="Q80" s="11"/>
      <c r="R80" s="11">
        <v>0</v>
      </c>
      <c r="S80" s="24"/>
      <c r="T80" s="11"/>
      <c r="U80" s="11">
        <v>0</v>
      </c>
      <c r="V80" s="24"/>
      <c r="W80" s="11"/>
      <c r="X80" s="11">
        <v>0</v>
      </c>
      <c r="Y80" s="24"/>
      <c r="Z80" s="11"/>
      <c r="AA80" s="11">
        <v>0</v>
      </c>
      <c r="AB80" s="24"/>
      <c r="AC80" s="11"/>
      <c r="AD80" s="11">
        <v>0</v>
      </c>
      <c r="AE80" s="24"/>
      <c r="AF80" s="10"/>
      <c r="AG80" s="11">
        <v>0</v>
      </c>
      <c r="AH80" s="24"/>
      <c r="AI80" s="10"/>
      <c r="AJ80" s="11">
        <f>0</f>
        <v>0</v>
      </c>
      <c r="AK80" s="24"/>
      <c r="AL80" s="11">
        <f t="shared" si="4"/>
        <v>0</v>
      </c>
      <c r="AM80" s="11">
        <f t="shared" si="5"/>
        <v>0</v>
      </c>
      <c r="AN80" s="4"/>
      <c r="AO80" s="36"/>
    </row>
    <row r="81" spans="1:41" x14ac:dyDescent="0.55000000000000004">
      <c r="A81" s="9" t="s">
        <v>74</v>
      </c>
      <c r="B81" s="10"/>
      <c r="C81" s="11">
        <v>1000</v>
      </c>
      <c r="D81" s="24"/>
      <c r="E81" s="11"/>
      <c r="F81" s="11">
        <v>1000</v>
      </c>
      <c r="G81" s="24"/>
      <c r="H81" s="11"/>
      <c r="I81" s="11">
        <v>1000</v>
      </c>
      <c r="J81" s="24"/>
      <c r="K81" s="11"/>
      <c r="L81" s="11">
        <v>1000</v>
      </c>
      <c r="M81" s="24"/>
      <c r="N81" s="10"/>
      <c r="O81" s="11">
        <v>1000</v>
      </c>
      <c r="P81" s="24"/>
      <c r="Q81" s="10"/>
      <c r="R81" s="11">
        <v>1000</v>
      </c>
      <c r="S81" s="24"/>
      <c r="T81" s="10"/>
      <c r="U81" s="11">
        <v>1000</v>
      </c>
      <c r="V81" s="24"/>
      <c r="W81" s="10"/>
      <c r="X81" s="11">
        <v>1000</v>
      </c>
      <c r="Y81" s="24"/>
      <c r="Z81" s="10"/>
      <c r="AA81" s="11">
        <v>1000</v>
      </c>
      <c r="AB81" s="24"/>
      <c r="AC81" s="10"/>
      <c r="AD81" s="11">
        <v>1000</v>
      </c>
      <c r="AE81" s="24"/>
      <c r="AF81" s="10"/>
      <c r="AG81" s="11">
        <v>1000</v>
      </c>
      <c r="AH81" s="24"/>
      <c r="AI81" s="10"/>
      <c r="AJ81" s="11">
        <v>1000</v>
      </c>
      <c r="AK81" s="24"/>
      <c r="AL81" s="11">
        <f t="shared" si="4"/>
        <v>0</v>
      </c>
      <c r="AM81" s="11">
        <f t="shared" si="5"/>
        <v>12000</v>
      </c>
      <c r="AN81" s="4"/>
      <c r="AO81" s="36"/>
    </row>
    <row r="82" spans="1:41" x14ac:dyDescent="0.55000000000000004">
      <c r="A82" s="9" t="s">
        <v>75</v>
      </c>
      <c r="B82" s="10"/>
      <c r="C82" s="10">
        <v>50</v>
      </c>
      <c r="D82" s="24"/>
      <c r="E82" s="10"/>
      <c r="F82" s="10">
        <v>50</v>
      </c>
      <c r="G82" s="24"/>
      <c r="H82" s="10"/>
      <c r="I82" s="10">
        <v>50</v>
      </c>
      <c r="J82" s="24"/>
      <c r="K82" s="10"/>
      <c r="L82" s="10">
        <v>50</v>
      </c>
      <c r="M82" s="24"/>
      <c r="N82" s="11"/>
      <c r="O82" s="10">
        <v>50</v>
      </c>
      <c r="P82" s="24"/>
      <c r="Q82" s="10"/>
      <c r="R82" s="10">
        <v>50</v>
      </c>
      <c r="S82" s="24"/>
      <c r="T82" s="10"/>
      <c r="U82" s="10">
        <v>50</v>
      </c>
      <c r="V82" s="24"/>
      <c r="W82" s="10"/>
      <c r="X82" s="10">
        <v>50</v>
      </c>
      <c r="Y82" s="24"/>
      <c r="Z82" s="10"/>
      <c r="AA82" s="10">
        <v>50</v>
      </c>
      <c r="AB82" s="24"/>
      <c r="AC82" s="10"/>
      <c r="AD82" s="10">
        <v>50</v>
      </c>
      <c r="AE82" s="24"/>
      <c r="AF82" s="10"/>
      <c r="AG82" s="10">
        <v>50</v>
      </c>
      <c r="AH82" s="24"/>
      <c r="AI82" s="10"/>
      <c r="AJ82" s="10">
        <v>50</v>
      </c>
      <c r="AK82" s="24"/>
      <c r="AL82" s="11">
        <f t="shared" si="4"/>
        <v>0</v>
      </c>
      <c r="AM82" s="11">
        <f t="shared" si="5"/>
        <v>600</v>
      </c>
      <c r="AN82" s="4"/>
      <c r="AO82" s="36"/>
    </row>
    <row r="83" spans="1:41" x14ac:dyDescent="0.55000000000000004">
      <c r="A83" s="9" t="s">
        <v>76</v>
      </c>
      <c r="B83" s="10"/>
      <c r="C83" s="11">
        <v>208</v>
      </c>
      <c r="D83" s="24"/>
      <c r="E83" s="10"/>
      <c r="F83" s="11">
        <v>208</v>
      </c>
      <c r="G83" s="24"/>
      <c r="H83" s="10"/>
      <c r="I83" s="11">
        <v>208</v>
      </c>
      <c r="J83" s="24"/>
      <c r="K83" s="10"/>
      <c r="L83" s="11">
        <v>208</v>
      </c>
      <c r="M83" s="24"/>
      <c r="N83" s="10"/>
      <c r="O83" s="11">
        <v>208</v>
      </c>
      <c r="P83" s="24"/>
      <c r="Q83" s="10"/>
      <c r="R83" s="11">
        <v>208</v>
      </c>
      <c r="S83" s="24"/>
      <c r="T83" s="10"/>
      <c r="U83" s="11">
        <v>208</v>
      </c>
      <c r="V83" s="24"/>
      <c r="W83" s="10"/>
      <c r="X83" s="11">
        <v>208</v>
      </c>
      <c r="Y83" s="24"/>
      <c r="Z83" s="10"/>
      <c r="AA83" s="11">
        <v>208</v>
      </c>
      <c r="AB83" s="24"/>
      <c r="AC83" s="10"/>
      <c r="AD83" s="11">
        <v>208</v>
      </c>
      <c r="AE83" s="24"/>
      <c r="AF83" s="10"/>
      <c r="AG83" s="11">
        <v>208</v>
      </c>
      <c r="AH83" s="24"/>
      <c r="AI83" s="10"/>
      <c r="AJ83" s="11">
        <v>208</v>
      </c>
      <c r="AK83" s="24"/>
      <c r="AL83" s="11">
        <f t="shared" si="4"/>
        <v>0</v>
      </c>
      <c r="AM83" s="11">
        <f t="shared" si="5"/>
        <v>2496</v>
      </c>
      <c r="AN83" s="4"/>
      <c r="AO83" s="36"/>
    </row>
    <row r="84" spans="1:41" x14ac:dyDescent="0.55000000000000004">
      <c r="A84" s="9" t="s">
        <v>77</v>
      </c>
      <c r="B84" s="10"/>
      <c r="C84" s="10"/>
      <c r="D84" s="24"/>
      <c r="E84" s="11"/>
      <c r="F84" s="10"/>
      <c r="G84" s="24"/>
      <c r="H84" s="11"/>
      <c r="I84" s="10"/>
      <c r="J84" s="24"/>
      <c r="K84" s="11"/>
      <c r="L84" s="10"/>
      <c r="M84" s="24"/>
      <c r="N84" s="10"/>
      <c r="O84" s="10"/>
      <c r="P84" s="24"/>
      <c r="Q84" s="11"/>
      <c r="R84" s="10"/>
      <c r="S84" s="24"/>
      <c r="T84" s="11"/>
      <c r="U84" s="10"/>
      <c r="V84" s="24"/>
      <c r="W84" s="10"/>
      <c r="X84" s="10"/>
      <c r="Y84" s="24"/>
      <c r="Z84" s="11"/>
      <c r="AA84" s="10"/>
      <c r="AB84" s="24"/>
      <c r="AC84" s="11"/>
      <c r="AD84" s="10"/>
      <c r="AE84" s="24"/>
      <c r="AF84" s="11"/>
      <c r="AG84" s="10"/>
      <c r="AH84" s="24"/>
      <c r="AI84" s="10"/>
      <c r="AJ84" s="10"/>
      <c r="AK84" s="24"/>
      <c r="AL84" s="11">
        <f t="shared" si="4"/>
        <v>0</v>
      </c>
      <c r="AM84" s="11">
        <f t="shared" si="5"/>
        <v>0</v>
      </c>
      <c r="AN84" s="4"/>
      <c r="AO84" s="36"/>
    </row>
    <row r="85" spans="1:41" x14ac:dyDescent="0.55000000000000004">
      <c r="A85" s="9" t="s">
        <v>78</v>
      </c>
      <c r="B85" s="11"/>
      <c r="C85" s="11">
        <f>1570.83</f>
        <v>1570.83</v>
      </c>
      <c r="D85" s="24"/>
      <c r="E85" s="11"/>
      <c r="F85" s="11">
        <f>1570.83</f>
        <v>1570.83</v>
      </c>
      <c r="G85" s="24"/>
      <c r="H85" s="11"/>
      <c r="I85" s="11">
        <f>1570.83</f>
        <v>1570.83</v>
      </c>
      <c r="J85" s="24"/>
      <c r="K85" s="11"/>
      <c r="L85" s="11">
        <f>1570.83</f>
        <v>1570.83</v>
      </c>
      <c r="M85" s="24"/>
      <c r="N85" s="11"/>
      <c r="O85" s="11">
        <f>1570.83</f>
        <v>1570.83</v>
      </c>
      <c r="P85" s="24"/>
      <c r="Q85" s="11"/>
      <c r="R85" s="11">
        <f>1570.83</f>
        <v>1570.83</v>
      </c>
      <c r="S85" s="24"/>
      <c r="T85" s="11"/>
      <c r="U85" s="11">
        <f>1570.83</f>
        <v>1570.83</v>
      </c>
      <c r="V85" s="24"/>
      <c r="W85" s="11"/>
      <c r="X85" s="11">
        <f>1570.83</f>
        <v>1570.83</v>
      </c>
      <c r="Y85" s="24"/>
      <c r="Z85" s="11"/>
      <c r="AA85" s="11">
        <f>1570.83</f>
        <v>1570.83</v>
      </c>
      <c r="AB85" s="24"/>
      <c r="AC85" s="11"/>
      <c r="AD85" s="11">
        <f>1570.83</f>
        <v>1570.83</v>
      </c>
      <c r="AE85" s="24"/>
      <c r="AF85" s="10"/>
      <c r="AG85" s="11">
        <f>1570.83</f>
        <v>1570.83</v>
      </c>
      <c r="AH85" s="24"/>
      <c r="AI85" s="10"/>
      <c r="AJ85" s="11">
        <f>1570.87</f>
        <v>1570.87</v>
      </c>
      <c r="AK85" s="24"/>
      <c r="AL85" s="11">
        <f t="shared" si="4"/>
        <v>0</v>
      </c>
      <c r="AM85" s="11">
        <f t="shared" si="5"/>
        <v>18849.999999999996</v>
      </c>
      <c r="AN85" s="4"/>
      <c r="AO85" s="36"/>
    </row>
    <row r="86" spans="1:41" x14ac:dyDescent="0.55000000000000004">
      <c r="A86" s="9" t="s">
        <v>79</v>
      </c>
      <c r="B86" s="11"/>
      <c r="C86" s="11">
        <f>108.35</f>
        <v>108.35</v>
      </c>
      <c r="D86" s="24"/>
      <c r="E86" s="11"/>
      <c r="F86" s="11">
        <f>108.35</f>
        <v>108.35</v>
      </c>
      <c r="G86" s="24"/>
      <c r="H86" s="11"/>
      <c r="I86" s="11">
        <f>108.33</f>
        <v>108.33</v>
      </c>
      <c r="J86" s="24"/>
      <c r="K86" s="11"/>
      <c r="L86" s="11">
        <f>108.33</f>
        <v>108.33</v>
      </c>
      <c r="M86" s="24"/>
      <c r="N86" s="11"/>
      <c r="O86" s="11">
        <f>108.33</f>
        <v>108.33</v>
      </c>
      <c r="P86" s="24"/>
      <c r="Q86" s="11"/>
      <c r="R86" s="11">
        <f>108.33</f>
        <v>108.33</v>
      </c>
      <c r="S86" s="24"/>
      <c r="T86" s="11"/>
      <c r="U86" s="11">
        <f>108.33</f>
        <v>108.33</v>
      </c>
      <c r="V86" s="24"/>
      <c r="W86" s="11"/>
      <c r="X86" s="11">
        <f>108.33</f>
        <v>108.33</v>
      </c>
      <c r="Y86" s="24"/>
      <c r="Z86" s="11"/>
      <c r="AA86" s="11">
        <f>108.33</f>
        <v>108.33</v>
      </c>
      <c r="AB86" s="24"/>
      <c r="AC86" s="11"/>
      <c r="AD86" s="11">
        <f>108.33</f>
        <v>108.33</v>
      </c>
      <c r="AE86" s="24"/>
      <c r="AF86" s="10"/>
      <c r="AG86" s="11">
        <f>108.33</f>
        <v>108.33</v>
      </c>
      <c r="AH86" s="24"/>
      <c r="AI86" s="10"/>
      <c r="AJ86" s="11">
        <f>108.33</f>
        <v>108.33</v>
      </c>
      <c r="AK86" s="24"/>
      <c r="AL86" s="11">
        <f t="shared" ref="AL86:AL106" si="6">(((((((((((B86)+(E86))+(H86))+(K86))+(N86))+(Q86))+(T86))+(W86))+(Z86))+(AC86))+(AF86))+(AI86)</f>
        <v>0</v>
      </c>
      <c r="AM86" s="11">
        <f t="shared" ref="AM86:AM106" si="7">(((((((((((C86)+(F86))+(I86))+(L86))+(O86))+(R86))+(U86))+(X86))+(AA86))+(AD86))+(AG86))+(AJ86)</f>
        <v>1300</v>
      </c>
      <c r="AN86" s="4"/>
      <c r="AO86" s="36"/>
    </row>
    <row r="87" spans="1:41" x14ac:dyDescent="0.55000000000000004">
      <c r="A87" s="9" t="s">
        <v>80</v>
      </c>
      <c r="B87" s="10"/>
      <c r="C87" s="10">
        <v>10</v>
      </c>
      <c r="D87" s="24"/>
      <c r="E87" s="11"/>
      <c r="F87" s="10">
        <v>10</v>
      </c>
      <c r="G87" s="24"/>
      <c r="H87" s="10"/>
      <c r="I87" s="10">
        <v>10</v>
      </c>
      <c r="J87" s="24"/>
      <c r="K87" s="10"/>
      <c r="L87" s="10">
        <v>10</v>
      </c>
      <c r="M87" s="24"/>
      <c r="N87" s="10"/>
      <c r="O87" s="10">
        <v>10</v>
      </c>
      <c r="P87" s="24"/>
      <c r="Q87" s="10"/>
      <c r="R87" s="10">
        <v>10</v>
      </c>
      <c r="S87" s="24"/>
      <c r="T87" s="10"/>
      <c r="U87" s="10">
        <v>10</v>
      </c>
      <c r="V87" s="24"/>
      <c r="W87" s="10"/>
      <c r="X87" s="10">
        <v>10</v>
      </c>
      <c r="Y87" s="24"/>
      <c r="Z87" s="11"/>
      <c r="AA87" s="10">
        <v>10</v>
      </c>
      <c r="AB87" s="24"/>
      <c r="AC87" s="10"/>
      <c r="AD87" s="10">
        <v>10</v>
      </c>
      <c r="AE87" s="24"/>
      <c r="AF87" s="10"/>
      <c r="AG87" s="10">
        <v>10</v>
      </c>
      <c r="AH87" s="24"/>
      <c r="AI87" s="10"/>
      <c r="AJ87" s="10">
        <v>10</v>
      </c>
      <c r="AK87" s="24"/>
      <c r="AL87" s="11">
        <f t="shared" si="6"/>
        <v>0</v>
      </c>
      <c r="AM87" s="11">
        <f t="shared" si="7"/>
        <v>120</v>
      </c>
      <c r="AN87" s="4"/>
      <c r="AO87" s="36"/>
    </row>
    <row r="88" spans="1:41" x14ac:dyDescent="0.55000000000000004">
      <c r="A88" s="9" t="s">
        <v>81</v>
      </c>
      <c r="B88" s="12">
        <f>((((((((((((((((B56)+(B61))+(B68))+(B74))+(B75))+(B76))+(B77))+(B78))+(B79))+(B80))+(B81))+(B82))+(B83))+(B84))+(B85))+(B86))+(B87)</f>
        <v>0</v>
      </c>
      <c r="C88" s="12">
        <f>((((((((((((((((C56)+(C61))+(C68))+(C74))+(C75))+(C76))+(C77))+(C78))+(C79))+(C80))+(C81))+(C82))+(C83))+(C84))+(C85))+(C86))+(C87)</f>
        <v>8415.18</v>
      </c>
      <c r="D88" s="25"/>
      <c r="E88" s="12">
        <f>((((((((((((((((E56)+(E61))+(E68))+(E74))+(E75))+(E76))+(E77))+(E78))+(E79))+(E80))+(E81))+(E82))+(E83))+(E84))+(E85))+(E86))+(E87)</f>
        <v>0</v>
      </c>
      <c r="F88" s="12">
        <f>((((((((((((((((F56)+(F61))+(F68))+(F74))+(F75))+(F76))+(F77))+(F78))+(F79))+(F80))+(F81))+(F82))+(F83))+(F84))+(F85))+(F86))+(F87)</f>
        <v>8415.18</v>
      </c>
      <c r="G88" s="25"/>
      <c r="H88" s="12">
        <f>((((((((((((((((H56)+(H61))+(H68))+(H74))+(H75))+(H76))+(H77))+(H78))+(H79))+(H80))+(H81))+(H82))+(H83))+(H84))+(H85))+(H86))+(H87)</f>
        <v>0</v>
      </c>
      <c r="I88" s="12">
        <f>((((((((((((((((I56)+(I61))+(I68))+(I74))+(I75))+(I76))+(I77))+(I78))+(I79))+(I80))+(I81))+(I82))+(I83))+(I84))+(I85))+(I86))+(I87)</f>
        <v>8415.16</v>
      </c>
      <c r="J88" s="25"/>
      <c r="K88" s="12">
        <f>((((((((((((((((K56)+(K61))+(K68))+(K74))+(K75))+(K76))+(K77))+(K78))+(K79))+(K80))+(K81))+(K82))+(K83))+(K84))+(K85))+(K86))+(K87)</f>
        <v>0</v>
      </c>
      <c r="L88" s="12">
        <f>((((((((((((((((L56)+(L61))+(L68))+(L74))+(L75))+(L76))+(L77))+(L78))+(L79))+(L80))+(L81))+(L82))+(L83))+(L84))+(L85))+(L86))+(L87)</f>
        <v>8415.16</v>
      </c>
      <c r="M88" s="25"/>
      <c r="N88" s="12">
        <f>((((((((((((((((N56)+(N61))+(N68))+(N74))+(N75))+(N76))+(N77))+(N78))+(N79))+(N80))+(N81))+(N82))+(N83))+(N84))+(N85))+(N86))+(N87)</f>
        <v>0</v>
      </c>
      <c r="O88" s="12">
        <f>((((((((((((((((O56)+(O61))+(O68))+(O74))+(O75))+(O76))+(O77))+(O78))+(O79))+(O80))+(O81))+(O82))+(O83))+(O84))+(O85))+(O86))+(O87)</f>
        <v>8415.16</v>
      </c>
      <c r="P88" s="25"/>
      <c r="Q88" s="12">
        <f>((((((((((((((((Q56)+(Q61))+(Q68))+(Q74))+(Q75))+(Q76))+(Q77))+(Q78))+(Q79))+(Q80))+(Q81))+(Q82))+(Q83))+(Q84))+(Q85))+(Q86))+(Q87)</f>
        <v>0</v>
      </c>
      <c r="R88" s="12">
        <f>((((((((((((((((R56)+(R61))+(R68))+(R74))+(R75))+(R76))+(R77))+(R78))+(R79))+(R80))+(R81))+(R82))+(R83))+(R84))+(R85))+(R86))+(R87)</f>
        <v>8415.16</v>
      </c>
      <c r="S88" s="25"/>
      <c r="T88" s="12">
        <f>((((((((((((((((T56)+(T61))+(T68))+(T74))+(T75))+(T76))+(T77))+(T78))+(T79))+(T80))+(T81))+(T82))+(T83))+(T84))+(T85))+(T86))+(T87)</f>
        <v>0</v>
      </c>
      <c r="U88" s="12">
        <f>((((((((((((((((U56)+(U61))+(U68))+(U74))+(U75))+(U76))+(U77))+(U78))+(U79))+(U80))+(U81))+(U82))+(U83))+(U84))+(U85))+(U86))+(U87)</f>
        <v>8415.16</v>
      </c>
      <c r="V88" s="25"/>
      <c r="W88" s="12">
        <f>((((((((((((((((W56)+(W61))+(W68))+(W74))+(W75))+(W76))+(W77))+(W78))+(W79))+(W80))+(W81))+(W82))+(W83))+(W84))+(W85))+(W86))+(W87)</f>
        <v>0</v>
      </c>
      <c r="X88" s="12">
        <f>((((((((((((((((X56)+(X61))+(X68))+(X74))+(X75))+(X76))+(X77))+(X78))+(X79))+(X80))+(X81))+(X82))+(X83))+(X84))+(X85))+(X86))+(X87)</f>
        <v>8415.16</v>
      </c>
      <c r="Y88" s="25"/>
      <c r="Z88" s="12">
        <f>((((((((((((((((Z56)+(Z61))+(Z68))+(Z74))+(Z75))+(Z76))+(Z77))+(Z78))+(Z79))+(Z80))+(Z81))+(Z82))+(Z83))+(Z84))+(Z85))+(Z86))+(Z87)</f>
        <v>0</v>
      </c>
      <c r="AA88" s="12">
        <f>((((((((((((((((AA56)+(AA61))+(AA68))+(AA74))+(AA75))+(AA76))+(AA77))+(AA78))+(AA79))+(AA80))+(AA81))+(AA82))+(AA83))+(AA84))+(AA85))+(AA86))+(AA87)</f>
        <v>8415.16</v>
      </c>
      <c r="AB88" s="25"/>
      <c r="AC88" s="12">
        <f>((((((((((((((((AC56)+(AC61))+(AC68))+(AC74))+(AC75))+(AC76))+(AC77))+(AC78))+(AC79))+(AC80))+(AC81))+(AC82))+(AC83))+(AC84))+(AC85))+(AC86))+(AC87)</f>
        <v>0</v>
      </c>
      <c r="AD88" s="12">
        <f>((((((((((((((((AD56)+(AD61))+(AD68))+(AD74))+(AD75))+(AD76))+(AD77))+(AD78))+(AD79))+(AD80))+(AD81))+(AD82))+(AD83))+(AD84))+(AD85))+(AD86))+(AD87)</f>
        <v>8415.16</v>
      </c>
      <c r="AE88" s="25"/>
      <c r="AF88" s="12">
        <f>((((((((((((((((AF56)+(AF61))+(AF68))+(AF74))+(AF75))+(AF76))+(AF77))+(AF78))+(AF79))+(AF80))+(AF81))+(AF82))+(AF83))+(AF84))+(AF85))+(AF86))+(AF87)</f>
        <v>0</v>
      </c>
      <c r="AG88" s="12">
        <f>((((((((((((((((AG56)+(AG61))+(AG68))+(AG74))+(AG75))+(AG76))+(AG77))+(AG78))+(AG79))+(AG80))+(AG81))+(AG82))+(AG83))+(AG84))+(AG85))+(AG86))+(AG87)</f>
        <v>8415.16</v>
      </c>
      <c r="AH88" s="25"/>
      <c r="AI88" s="12">
        <f>((((((((((((((((AI56)+(AI61))+(AI68))+(AI74))+(AI75))+(AI76))+(AI77))+(AI78))+(AI79))+(AI80))+(AI81))+(AI82))+(AI83))+(AI84))+(AI85))+(AI86))+(AI87)</f>
        <v>0</v>
      </c>
      <c r="AJ88" s="12">
        <f>((((((((((((((((AJ56)+(AJ61))+(AJ68))+(AJ74))+(AJ75))+(AJ76))+(AJ77))+(AJ78))+(AJ79))+(AJ80))+(AJ81))+(AJ82))+(AJ83))+(AJ84))+(AJ85))+(AJ86))+(AJ87)</f>
        <v>8415.1999999999989</v>
      </c>
      <c r="AK88" s="25"/>
      <c r="AL88" s="12">
        <f t="shared" si="6"/>
        <v>0</v>
      </c>
      <c r="AM88" s="12">
        <f t="shared" si="7"/>
        <v>100982.00000000001</v>
      </c>
      <c r="AN88" s="17"/>
      <c r="AO88" s="36"/>
    </row>
    <row r="89" spans="1:41" x14ac:dyDescent="0.55000000000000004">
      <c r="A89" s="9" t="s">
        <v>82</v>
      </c>
      <c r="B89" s="10"/>
      <c r="C89" s="10"/>
      <c r="D89" s="24"/>
      <c r="E89" s="10"/>
      <c r="F89" s="10"/>
      <c r="G89" s="24"/>
      <c r="H89" s="10"/>
      <c r="I89" s="10"/>
      <c r="J89" s="24"/>
      <c r="K89" s="10"/>
      <c r="L89" s="10"/>
      <c r="M89" s="24"/>
      <c r="N89" s="10"/>
      <c r="O89" s="10"/>
      <c r="P89" s="24"/>
      <c r="Q89" s="10"/>
      <c r="R89" s="10"/>
      <c r="S89" s="24"/>
      <c r="T89" s="10"/>
      <c r="U89" s="10"/>
      <c r="V89" s="24"/>
      <c r="W89" s="10"/>
      <c r="X89" s="10"/>
      <c r="Y89" s="24"/>
      <c r="Z89" s="10"/>
      <c r="AA89" s="10"/>
      <c r="AB89" s="24"/>
      <c r="AC89" s="10"/>
      <c r="AD89" s="10"/>
      <c r="AE89" s="24"/>
      <c r="AF89" s="10"/>
      <c r="AG89" s="10"/>
      <c r="AH89" s="24"/>
      <c r="AI89" s="10"/>
      <c r="AJ89" s="10"/>
      <c r="AK89" s="24"/>
      <c r="AL89" s="11">
        <f t="shared" si="6"/>
        <v>0</v>
      </c>
      <c r="AM89" s="11">
        <f t="shared" si="7"/>
        <v>0</v>
      </c>
      <c r="AN89" s="4"/>
      <c r="AO89" s="36"/>
    </row>
    <row r="90" spans="1:41" x14ac:dyDescent="0.55000000000000004">
      <c r="A90" s="9" t="s">
        <v>83</v>
      </c>
      <c r="B90" s="11"/>
      <c r="C90" s="10"/>
      <c r="D90" s="24"/>
      <c r="E90" s="10"/>
      <c r="F90" s="10"/>
      <c r="G90" s="24"/>
      <c r="H90" s="10"/>
      <c r="I90" s="10"/>
      <c r="J90" s="24"/>
      <c r="K90" s="10"/>
      <c r="L90" s="10"/>
      <c r="M90" s="24"/>
      <c r="N90" s="10"/>
      <c r="O90" s="10"/>
      <c r="P90" s="24"/>
      <c r="Q90" s="10"/>
      <c r="R90" s="10"/>
      <c r="S90" s="24"/>
      <c r="T90" s="10"/>
      <c r="U90" s="10"/>
      <c r="V90" s="24"/>
      <c r="W90" s="10"/>
      <c r="X90" s="10"/>
      <c r="Y90" s="24"/>
      <c r="Z90" s="10"/>
      <c r="AA90" s="10"/>
      <c r="AB90" s="24"/>
      <c r="AC90" s="10"/>
      <c r="AD90" s="10"/>
      <c r="AE90" s="24"/>
      <c r="AF90" s="10"/>
      <c r="AG90" s="10"/>
      <c r="AH90" s="24"/>
      <c r="AI90" s="10"/>
      <c r="AJ90" s="10"/>
      <c r="AK90" s="24"/>
      <c r="AL90" s="11">
        <f t="shared" si="6"/>
        <v>0</v>
      </c>
      <c r="AM90" s="11">
        <f t="shared" si="7"/>
        <v>0</v>
      </c>
      <c r="AN90" s="4"/>
      <c r="AO90" s="36"/>
    </row>
    <row r="91" spans="1:41" x14ac:dyDescent="0.55000000000000004">
      <c r="A91" s="9" t="s">
        <v>84</v>
      </c>
      <c r="B91" s="12">
        <f>(B89)+(B90)</f>
        <v>0</v>
      </c>
      <c r="C91" s="12">
        <f>(C89)+(C90)</f>
        <v>0</v>
      </c>
      <c r="D91" s="25"/>
      <c r="E91" s="12">
        <f>(E89)+(E90)</f>
        <v>0</v>
      </c>
      <c r="F91" s="12">
        <f>(F89)+(F90)</f>
        <v>0</v>
      </c>
      <c r="G91" s="25"/>
      <c r="H91" s="12">
        <f>(H89)+(H90)</f>
        <v>0</v>
      </c>
      <c r="I91" s="12">
        <f>(I89)+(I90)</f>
        <v>0</v>
      </c>
      <c r="J91" s="25"/>
      <c r="K91" s="12">
        <f>(K89)+(K90)</f>
        <v>0</v>
      </c>
      <c r="L91" s="12">
        <f>(L89)+(L90)</f>
        <v>0</v>
      </c>
      <c r="M91" s="25"/>
      <c r="N91" s="12">
        <f>(N89)+(N90)</f>
        <v>0</v>
      </c>
      <c r="O91" s="12">
        <f>(O89)+(O90)</f>
        <v>0</v>
      </c>
      <c r="P91" s="25"/>
      <c r="Q91" s="12">
        <f>(Q89)+(Q90)</f>
        <v>0</v>
      </c>
      <c r="R91" s="12">
        <f>(R89)+(R90)</f>
        <v>0</v>
      </c>
      <c r="S91" s="25"/>
      <c r="T91" s="12">
        <f>(T89)+(T90)</f>
        <v>0</v>
      </c>
      <c r="U91" s="12">
        <f>(U89)+(U90)</f>
        <v>0</v>
      </c>
      <c r="V91" s="25"/>
      <c r="W91" s="12">
        <f>(W89)+(W90)</f>
        <v>0</v>
      </c>
      <c r="X91" s="12">
        <f>(X89)+(X90)</f>
        <v>0</v>
      </c>
      <c r="Y91" s="25"/>
      <c r="Z91" s="12">
        <f>(Z89)+(Z90)</f>
        <v>0</v>
      </c>
      <c r="AA91" s="12">
        <f>(AA89)+(AA90)</f>
        <v>0</v>
      </c>
      <c r="AB91" s="25"/>
      <c r="AC91" s="12">
        <f>(AC89)+(AC90)</f>
        <v>0</v>
      </c>
      <c r="AD91" s="12">
        <f>(AD89)+(AD90)</f>
        <v>0</v>
      </c>
      <c r="AE91" s="25"/>
      <c r="AF91" s="12">
        <f>(AF89)+(AF90)</f>
        <v>0</v>
      </c>
      <c r="AG91" s="12">
        <f>(AG89)+(AG90)</f>
        <v>0</v>
      </c>
      <c r="AH91" s="25"/>
      <c r="AI91" s="12">
        <f>(AI89)+(AI90)</f>
        <v>0</v>
      </c>
      <c r="AJ91" s="12">
        <f>(AJ89)+(AJ90)</f>
        <v>0</v>
      </c>
      <c r="AK91" s="25"/>
      <c r="AL91" s="12">
        <f t="shared" si="6"/>
        <v>0</v>
      </c>
      <c r="AM91" s="12">
        <f t="shared" si="7"/>
        <v>0</v>
      </c>
      <c r="AN91" s="17"/>
      <c r="AO91" s="36"/>
    </row>
    <row r="92" spans="1:41" x14ac:dyDescent="0.55000000000000004">
      <c r="A92" s="9" t="s">
        <v>85</v>
      </c>
      <c r="B92" s="10"/>
      <c r="C92" s="10"/>
      <c r="D92" s="24"/>
      <c r="E92" s="10"/>
      <c r="F92" s="10"/>
      <c r="G92" s="24"/>
      <c r="H92" s="10"/>
      <c r="I92" s="10"/>
      <c r="J92" s="24"/>
      <c r="K92" s="10"/>
      <c r="L92" s="10"/>
      <c r="M92" s="24"/>
      <c r="N92" s="10"/>
      <c r="O92" s="10"/>
      <c r="P92" s="24"/>
      <c r="Q92" s="10"/>
      <c r="R92" s="10"/>
      <c r="S92" s="24"/>
      <c r="T92" s="10"/>
      <c r="U92" s="10"/>
      <c r="V92" s="24"/>
      <c r="W92" s="10"/>
      <c r="X92" s="10"/>
      <c r="Y92" s="24"/>
      <c r="Z92" s="10"/>
      <c r="AA92" s="10"/>
      <c r="AB92" s="24"/>
      <c r="AC92" s="10"/>
      <c r="AD92" s="10"/>
      <c r="AE92" s="24"/>
      <c r="AF92" s="10"/>
      <c r="AG92" s="10"/>
      <c r="AH92" s="24"/>
      <c r="AI92" s="10"/>
      <c r="AJ92" s="10"/>
      <c r="AK92" s="24"/>
      <c r="AL92" s="11">
        <f t="shared" si="6"/>
        <v>0</v>
      </c>
      <c r="AM92" s="11">
        <f t="shared" si="7"/>
        <v>0</v>
      </c>
      <c r="AN92" s="4"/>
      <c r="AO92" s="36"/>
    </row>
    <row r="93" spans="1:41" x14ac:dyDescent="0.55000000000000004">
      <c r="A93" s="9" t="s">
        <v>86</v>
      </c>
      <c r="B93" s="10"/>
      <c r="C93" s="10"/>
      <c r="D93" s="24"/>
      <c r="E93" s="10"/>
      <c r="F93" s="10"/>
      <c r="G93" s="24"/>
      <c r="H93" s="11">
        <f>79.8</f>
        <v>79.8</v>
      </c>
      <c r="I93" s="10"/>
      <c r="J93" s="24"/>
      <c r="K93" s="10"/>
      <c r="L93" s="10"/>
      <c r="M93" s="24"/>
      <c r="N93" s="10"/>
      <c r="O93" s="10"/>
      <c r="P93" s="24"/>
      <c r="Q93" s="10"/>
      <c r="R93" s="10"/>
      <c r="S93" s="24"/>
      <c r="T93" s="10"/>
      <c r="U93" s="10"/>
      <c r="V93" s="24"/>
      <c r="W93" s="10"/>
      <c r="X93" s="10"/>
      <c r="Y93" s="24"/>
      <c r="Z93" s="10"/>
      <c r="AA93" s="10"/>
      <c r="AB93" s="24"/>
      <c r="AC93" s="10"/>
      <c r="AD93" s="10"/>
      <c r="AE93" s="24"/>
      <c r="AF93" s="10"/>
      <c r="AG93" s="10"/>
      <c r="AH93" s="24"/>
      <c r="AI93" s="10"/>
      <c r="AJ93" s="10"/>
      <c r="AK93" s="24"/>
      <c r="AL93" s="11">
        <f t="shared" si="6"/>
        <v>79.8</v>
      </c>
      <c r="AM93" s="11">
        <f t="shared" si="7"/>
        <v>0</v>
      </c>
      <c r="AN93" s="4"/>
      <c r="AO93" s="36"/>
    </row>
    <row r="94" spans="1:41" x14ac:dyDescent="0.55000000000000004">
      <c r="A94" s="9" t="s">
        <v>87</v>
      </c>
      <c r="B94" s="12">
        <f>(B92)+(B93)</f>
        <v>0</v>
      </c>
      <c r="C94" s="12">
        <f>(C92)+(C93)</f>
        <v>0</v>
      </c>
      <c r="D94" s="25"/>
      <c r="E94" s="12">
        <f>(E92)+(E93)</f>
        <v>0</v>
      </c>
      <c r="F94" s="12">
        <f>(F92)+(F93)</f>
        <v>0</v>
      </c>
      <c r="G94" s="25"/>
      <c r="H94" s="12">
        <f>(H92)+(H93)</f>
        <v>79.8</v>
      </c>
      <c r="I94" s="12">
        <f>(I92)+(I93)</f>
        <v>0</v>
      </c>
      <c r="J94" s="25"/>
      <c r="K94" s="12">
        <f>(K92)+(K93)</f>
        <v>0</v>
      </c>
      <c r="L94" s="12">
        <f>(L92)+(L93)</f>
        <v>0</v>
      </c>
      <c r="M94" s="25"/>
      <c r="N94" s="12">
        <f>(N92)+(N93)</f>
        <v>0</v>
      </c>
      <c r="O94" s="12">
        <f>(O92)+(O93)</f>
        <v>0</v>
      </c>
      <c r="P94" s="25"/>
      <c r="Q94" s="12">
        <f>(Q92)+(Q93)</f>
        <v>0</v>
      </c>
      <c r="R94" s="12">
        <f>(R92)+(R93)</f>
        <v>0</v>
      </c>
      <c r="S94" s="25"/>
      <c r="T94" s="12">
        <f>(T92)+(T93)</f>
        <v>0</v>
      </c>
      <c r="U94" s="12">
        <f>(U92)+(U93)</f>
        <v>0</v>
      </c>
      <c r="V94" s="25"/>
      <c r="W94" s="12">
        <f>(W92)+(W93)</f>
        <v>0</v>
      </c>
      <c r="X94" s="12">
        <f>(X92)+(X93)</f>
        <v>0</v>
      </c>
      <c r="Y94" s="25"/>
      <c r="Z94" s="12">
        <f>(Z92)+(Z93)</f>
        <v>0</v>
      </c>
      <c r="AA94" s="12">
        <f>(AA92)+(AA93)</f>
        <v>0</v>
      </c>
      <c r="AB94" s="25"/>
      <c r="AC94" s="12">
        <f>(AC92)+(AC93)</f>
        <v>0</v>
      </c>
      <c r="AD94" s="12">
        <f>(AD92)+(AD93)</f>
        <v>0</v>
      </c>
      <c r="AE94" s="25"/>
      <c r="AF94" s="12">
        <f>(AF92)+(AF93)</f>
        <v>0</v>
      </c>
      <c r="AG94" s="12">
        <f>(AG92)+(AG93)</f>
        <v>0</v>
      </c>
      <c r="AH94" s="25"/>
      <c r="AI94" s="12">
        <f>(AI92)+(AI93)</f>
        <v>0</v>
      </c>
      <c r="AJ94" s="12">
        <f>(AJ92)+(AJ93)</f>
        <v>0</v>
      </c>
      <c r="AK94" s="25"/>
      <c r="AL94" s="12">
        <f t="shared" si="6"/>
        <v>79.8</v>
      </c>
      <c r="AM94" s="12">
        <f t="shared" si="7"/>
        <v>0</v>
      </c>
      <c r="AN94" s="17"/>
      <c r="AO94" s="36"/>
    </row>
    <row r="95" spans="1:41" x14ac:dyDescent="0.55000000000000004">
      <c r="A95" s="9" t="s">
        <v>88</v>
      </c>
      <c r="B95" s="10"/>
      <c r="C95" s="10"/>
      <c r="D95" s="24"/>
      <c r="E95" s="10"/>
      <c r="F95" s="10"/>
      <c r="G95" s="24"/>
      <c r="H95" s="10"/>
      <c r="I95" s="10"/>
      <c r="J95" s="24"/>
      <c r="K95" s="10"/>
      <c r="L95" s="10"/>
      <c r="M95" s="24"/>
      <c r="N95" s="10"/>
      <c r="O95" s="10"/>
      <c r="P95" s="24"/>
      <c r="Q95" s="10"/>
      <c r="R95" s="10"/>
      <c r="S95" s="24"/>
      <c r="T95" s="10"/>
      <c r="U95" s="10"/>
      <c r="V95" s="24"/>
      <c r="W95" s="10"/>
      <c r="X95" s="10"/>
      <c r="Y95" s="24"/>
      <c r="Z95" s="10"/>
      <c r="AA95" s="10"/>
      <c r="AB95" s="24"/>
      <c r="AC95" s="10"/>
      <c r="AD95" s="10"/>
      <c r="AE95" s="24"/>
      <c r="AF95" s="10"/>
      <c r="AG95" s="10"/>
      <c r="AH95" s="24"/>
      <c r="AI95" s="10"/>
      <c r="AJ95" s="10"/>
      <c r="AK95" s="24"/>
      <c r="AL95" s="11">
        <f t="shared" si="6"/>
        <v>0</v>
      </c>
      <c r="AM95" s="11">
        <f t="shared" si="7"/>
        <v>0</v>
      </c>
      <c r="AN95" s="4"/>
      <c r="AO95" s="36"/>
    </row>
    <row r="96" spans="1:41" x14ac:dyDescent="0.55000000000000004">
      <c r="A96" s="9" t="s">
        <v>89</v>
      </c>
      <c r="B96" s="10"/>
      <c r="C96" s="11">
        <f>0</f>
        <v>0</v>
      </c>
      <c r="D96" s="24"/>
      <c r="E96" s="10"/>
      <c r="F96" s="11">
        <f>0</f>
        <v>0</v>
      </c>
      <c r="G96" s="24"/>
      <c r="H96" s="10"/>
      <c r="I96" s="11">
        <f>0</f>
        <v>0</v>
      </c>
      <c r="J96" s="24"/>
      <c r="K96" s="10"/>
      <c r="L96" s="11">
        <f>0</f>
        <v>0</v>
      </c>
      <c r="M96" s="24"/>
      <c r="N96" s="10"/>
      <c r="O96" s="11">
        <f>0</f>
        <v>0</v>
      </c>
      <c r="P96" s="24"/>
      <c r="Q96" s="10"/>
      <c r="R96" s="11">
        <f>500</f>
        <v>500</v>
      </c>
      <c r="S96" s="24"/>
      <c r="T96" s="10"/>
      <c r="U96" s="11">
        <f>0</f>
        <v>0</v>
      </c>
      <c r="V96" s="24"/>
      <c r="W96" s="10"/>
      <c r="X96" s="11">
        <f>0</f>
        <v>0</v>
      </c>
      <c r="Y96" s="24"/>
      <c r="Z96" s="10"/>
      <c r="AA96" s="11">
        <f>0</f>
        <v>0</v>
      </c>
      <c r="AB96" s="24"/>
      <c r="AC96" s="10"/>
      <c r="AD96" s="11">
        <f>0</f>
        <v>0</v>
      </c>
      <c r="AE96" s="24"/>
      <c r="AF96" s="10"/>
      <c r="AG96" s="11">
        <f>0</f>
        <v>0</v>
      </c>
      <c r="AH96" s="24"/>
      <c r="AI96" s="10"/>
      <c r="AJ96" s="11">
        <f>0</f>
        <v>0</v>
      </c>
      <c r="AK96" s="24"/>
      <c r="AL96" s="11">
        <f t="shared" si="6"/>
        <v>0</v>
      </c>
      <c r="AM96" s="11">
        <f t="shared" si="7"/>
        <v>500</v>
      </c>
      <c r="AN96" s="4"/>
      <c r="AO96" s="36"/>
    </row>
    <row r="97" spans="1:53" x14ac:dyDescent="0.55000000000000004">
      <c r="A97" s="9" t="s">
        <v>90</v>
      </c>
      <c r="B97" s="10"/>
      <c r="C97" s="11">
        <f>0</f>
        <v>0</v>
      </c>
      <c r="D97" s="24"/>
      <c r="E97" s="10"/>
      <c r="F97" s="11">
        <f>0</f>
        <v>0</v>
      </c>
      <c r="G97" s="24"/>
      <c r="H97" s="10"/>
      <c r="I97" s="11">
        <f>0</f>
        <v>0</v>
      </c>
      <c r="J97" s="24"/>
      <c r="K97" s="10"/>
      <c r="L97" s="11">
        <f>0</f>
        <v>0</v>
      </c>
      <c r="M97" s="24"/>
      <c r="N97" s="10"/>
      <c r="O97" s="11">
        <f>0</f>
        <v>0</v>
      </c>
      <c r="P97" s="24"/>
      <c r="Q97" s="10"/>
      <c r="R97" s="11">
        <f>0</f>
        <v>0</v>
      </c>
      <c r="S97" s="24"/>
      <c r="T97" s="10"/>
      <c r="U97" s="11">
        <f>0</f>
        <v>0</v>
      </c>
      <c r="V97" s="24"/>
      <c r="W97" s="10"/>
      <c r="X97" s="11">
        <f>0</f>
        <v>0</v>
      </c>
      <c r="Y97" s="24"/>
      <c r="Z97" s="10"/>
      <c r="AA97" s="11">
        <f>250</f>
        <v>250</v>
      </c>
      <c r="AB97" s="24"/>
      <c r="AC97" s="10"/>
      <c r="AD97" s="11">
        <f>0</f>
        <v>0</v>
      </c>
      <c r="AE97" s="24"/>
      <c r="AF97" s="10"/>
      <c r="AG97" s="11">
        <f>0</f>
        <v>0</v>
      </c>
      <c r="AH97" s="24"/>
      <c r="AI97" s="10"/>
      <c r="AJ97" s="11">
        <f>250</f>
        <v>250</v>
      </c>
      <c r="AK97" s="24"/>
      <c r="AL97" s="11">
        <f t="shared" si="6"/>
        <v>0</v>
      </c>
      <c r="AM97" s="11">
        <f t="shared" si="7"/>
        <v>500</v>
      </c>
      <c r="AN97" s="4"/>
      <c r="AO97" s="36"/>
    </row>
    <row r="98" spans="1:53" x14ac:dyDescent="0.55000000000000004">
      <c r="A98" s="9" t="s">
        <v>91</v>
      </c>
      <c r="B98" s="10"/>
      <c r="C98" s="11">
        <f>0</f>
        <v>0</v>
      </c>
      <c r="D98" s="24"/>
      <c r="E98" s="10"/>
      <c r="F98" s="11">
        <f>0</f>
        <v>0</v>
      </c>
      <c r="G98" s="24"/>
      <c r="H98" s="10"/>
      <c r="I98" s="11">
        <f>200</f>
        <v>200</v>
      </c>
      <c r="J98" s="24"/>
      <c r="K98" s="10"/>
      <c r="L98" s="11">
        <f>0</f>
        <v>0</v>
      </c>
      <c r="M98" s="24"/>
      <c r="N98" s="10"/>
      <c r="O98" s="11">
        <f>0</f>
        <v>0</v>
      </c>
      <c r="P98" s="24"/>
      <c r="Q98" s="10"/>
      <c r="R98" s="11">
        <f>200</f>
        <v>200</v>
      </c>
      <c r="S98" s="24"/>
      <c r="T98" s="10"/>
      <c r="U98" s="11">
        <f>0</f>
        <v>0</v>
      </c>
      <c r="V98" s="24"/>
      <c r="W98" s="10"/>
      <c r="X98" s="11">
        <f>0</f>
        <v>0</v>
      </c>
      <c r="Y98" s="24"/>
      <c r="Z98" s="10"/>
      <c r="AA98" s="11">
        <f>200</f>
        <v>200</v>
      </c>
      <c r="AB98" s="24"/>
      <c r="AC98" s="10"/>
      <c r="AD98" s="11">
        <f>0</f>
        <v>0</v>
      </c>
      <c r="AE98" s="24"/>
      <c r="AF98" s="10"/>
      <c r="AG98" s="11">
        <f>0</f>
        <v>0</v>
      </c>
      <c r="AH98" s="24"/>
      <c r="AI98" s="10"/>
      <c r="AJ98" s="11">
        <f>0</f>
        <v>0</v>
      </c>
      <c r="AK98" s="24"/>
      <c r="AL98" s="11">
        <f t="shared" si="6"/>
        <v>0</v>
      </c>
      <c r="AM98" s="11">
        <f t="shared" si="7"/>
        <v>600</v>
      </c>
      <c r="AN98" s="4"/>
      <c r="AO98" s="36"/>
    </row>
    <row r="99" spans="1:53" x14ac:dyDescent="0.55000000000000004">
      <c r="A99" s="9" t="s">
        <v>92</v>
      </c>
      <c r="B99" s="11"/>
      <c r="C99" s="11">
        <f>100</f>
        <v>100</v>
      </c>
      <c r="D99" s="24"/>
      <c r="E99" s="11"/>
      <c r="F99" s="11">
        <f>100</f>
        <v>100</v>
      </c>
      <c r="G99" s="24"/>
      <c r="H99" s="10"/>
      <c r="I99" s="11">
        <f>100</f>
        <v>100</v>
      </c>
      <c r="J99" s="24"/>
      <c r="K99" s="11"/>
      <c r="L99" s="11">
        <f>100</f>
        <v>100</v>
      </c>
      <c r="M99" s="24"/>
      <c r="N99" s="11"/>
      <c r="O99" s="11">
        <f>100</f>
        <v>100</v>
      </c>
      <c r="P99" s="24"/>
      <c r="Q99" s="11"/>
      <c r="R99" s="11">
        <f>100</f>
        <v>100</v>
      </c>
      <c r="S99" s="24"/>
      <c r="T99" s="10"/>
      <c r="U99" s="11">
        <f>100</f>
        <v>100</v>
      </c>
      <c r="V99" s="24"/>
      <c r="W99" s="11"/>
      <c r="X99" s="11">
        <f>100</f>
        <v>100</v>
      </c>
      <c r="Y99" s="24"/>
      <c r="Z99" s="11"/>
      <c r="AA99" s="11">
        <f>100</f>
        <v>100</v>
      </c>
      <c r="AB99" s="24"/>
      <c r="AC99" s="11"/>
      <c r="AD99" s="11">
        <f>100</f>
        <v>100</v>
      </c>
      <c r="AE99" s="24"/>
      <c r="AF99" s="10"/>
      <c r="AG99" s="11">
        <f>100</f>
        <v>100</v>
      </c>
      <c r="AH99" s="24"/>
      <c r="AI99" s="10"/>
      <c r="AJ99" s="11">
        <f>100</f>
        <v>100</v>
      </c>
      <c r="AK99" s="24"/>
      <c r="AL99" s="11">
        <f t="shared" si="6"/>
        <v>0</v>
      </c>
      <c r="AM99" s="11">
        <f t="shared" si="7"/>
        <v>1200</v>
      </c>
      <c r="AN99" s="4"/>
      <c r="AO99" s="36"/>
    </row>
    <row r="100" spans="1:53" x14ac:dyDescent="0.55000000000000004">
      <c r="A100" s="9" t="s">
        <v>93</v>
      </c>
      <c r="B100" s="10"/>
      <c r="C100" s="11">
        <v>50</v>
      </c>
      <c r="D100" s="24"/>
      <c r="E100" s="11"/>
      <c r="F100" s="11">
        <v>50</v>
      </c>
      <c r="G100" s="24"/>
      <c r="H100" s="11"/>
      <c r="I100" s="11">
        <v>50</v>
      </c>
      <c r="J100" s="24"/>
      <c r="K100" s="11"/>
      <c r="L100" s="11">
        <v>50</v>
      </c>
      <c r="M100" s="24"/>
      <c r="N100" s="11"/>
      <c r="O100" s="11">
        <v>50</v>
      </c>
      <c r="P100" s="24"/>
      <c r="Q100" s="10"/>
      <c r="R100" s="11">
        <v>50</v>
      </c>
      <c r="S100" s="24"/>
      <c r="T100" s="10"/>
      <c r="U100" s="11">
        <v>50</v>
      </c>
      <c r="V100" s="24"/>
      <c r="W100" s="10"/>
      <c r="X100" s="11">
        <v>50</v>
      </c>
      <c r="Y100" s="24"/>
      <c r="Z100" s="10"/>
      <c r="AA100" s="11">
        <v>50</v>
      </c>
      <c r="AB100" s="24"/>
      <c r="AC100" s="11"/>
      <c r="AD100" s="11">
        <v>50</v>
      </c>
      <c r="AE100" s="24"/>
      <c r="AF100" s="10"/>
      <c r="AG100" s="11">
        <v>50</v>
      </c>
      <c r="AH100" s="24"/>
      <c r="AI100" s="10"/>
      <c r="AJ100" s="11">
        <v>50</v>
      </c>
      <c r="AK100" s="24"/>
      <c r="AL100" s="11">
        <f t="shared" si="6"/>
        <v>0</v>
      </c>
      <c r="AM100" s="11">
        <f t="shared" si="7"/>
        <v>600</v>
      </c>
      <c r="AN100" s="4"/>
      <c r="AO100" s="36"/>
    </row>
    <row r="101" spans="1:53" x14ac:dyDescent="0.55000000000000004">
      <c r="A101" s="9" t="s">
        <v>94</v>
      </c>
      <c r="B101" s="10"/>
      <c r="C101" s="10">
        <v>50</v>
      </c>
      <c r="D101" s="24"/>
      <c r="E101" s="10"/>
      <c r="F101" s="10">
        <v>50</v>
      </c>
      <c r="G101" s="24"/>
      <c r="H101" s="10"/>
      <c r="I101" s="10">
        <v>50</v>
      </c>
      <c r="J101" s="24"/>
      <c r="K101" s="11"/>
      <c r="L101" s="10">
        <v>50</v>
      </c>
      <c r="M101" s="24"/>
      <c r="N101" s="10"/>
      <c r="O101" s="10">
        <v>50</v>
      </c>
      <c r="P101" s="24"/>
      <c r="Q101" s="11"/>
      <c r="R101" s="10">
        <v>50</v>
      </c>
      <c r="S101" s="24"/>
      <c r="T101" s="10"/>
      <c r="U101" s="10">
        <v>50</v>
      </c>
      <c r="V101" s="24"/>
      <c r="W101" s="11"/>
      <c r="X101" s="10">
        <v>50</v>
      </c>
      <c r="Y101" s="24"/>
      <c r="Z101" s="10"/>
      <c r="AA101" s="10">
        <v>50</v>
      </c>
      <c r="AB101" s="24"/>
      <c r="AC101" s="10"/>
      <c r="AD101" s="10">
        <v>50</v>
      </c>
      <c r="AE101" s="24"/>
      <c r="AF101" s="10"/>
      <c r="AG101" s="10">
        <v>50</v>
      </c>
      <c r="AH101" s="24"/>
      <c r="AI101" s="10"/>
      <c r="AJ101" s="10">
        <v>50</v>
      </c>
      <c r="AK101" s="24"/>
      <c r="AL101" s="11">
        <f t="shared" si="6"/>
        <v>0</v>
      </c>
      <c r="AM101" s="11">
        <f t="shared" si="7"/>
        <v>600</v>
      </c>
      <c r="AN101" s="4"/>
      <c r="AO101" s="36"/>
    </row>
    <row r="102" spans="1:53" x14ac:dyDescent="0.55000000000000004">
      <c r="A102" s="9" t="s">
        <v>95</v>
      </c>
      <c r="B102" s="12">
        <f>(B100)+(B101)</f>
        <v>0</v>
      </c>
      <c r="C102" s="12">
        <f>(C100)+(C101)</f>
        <v>100</v>
      </c>
      <c r="D102" s="25"/>
      <c r="E102" s="12">
        <f>(E100)+(E101)</f>
        <v>0</v>
      </c>
      <c r="F102" s="12">
        <f>(F100)+(F101)</f>
        <v>100</v>
      </c>
      <c r="G102" s="25"/>
      <c r="H102" s="12">
        <f>(H100)+(H101)</f>
        <v>0</v>
      </c>
      <c r="I102" s="12">
        <f>(I100)+(I101)</f>
        <v>100</v>
      </c>
      <c r="J102" s="25"/>
      <c r="K102" s="12">
        <f>(K100)+(K101)</f>
        <v>0</v>
      </c>
      <c r="L102" s="12">
        <f>(L100)+(L101)</f>
        <v>100</v>
      </c>
      <c r="M102" s="25"/>
      <c r="N102" s="12">
        <f>(N100)+(N101)</f>
        <v>0</v>
      </c>
      <c r="O102" s="12">
        <f>(O100)+(O101)</f>
        <v>100</v>
      </c>
      <c r="P102" s="25"/>
      <c r="Q102" s="12">
        <f>(Q100)+(Q101)</f>
        <v>0</v>
      </c>
      <c r="R102" s="12">
        <f>(R100)+(R101)</f>
        <v>100</v>
      </c>
      <c r="S102" s="25"/>
      <c r="T102" s="12">
        <f>(T100)+(T101)</f>
        <v>0</v>
      </c>
      <c r="U102" s="12">
        <f>(U100)+(U101)</f>
        <v>100</v>
      </c>
      <c r="V102" s="25"/>
      <c r="W102" s="12">
        <f>(W100)+(W101)</f>
        <v>0</v>
      </c>
      <c r="X102" s="12">
        <f>(X100)+(X101)</f>
        <v>100</v>
      </c>
      <c r="Y102" s="25"/>
      <c r="Z102" s="12">
        <f>(Z100)+(Z101)</f>
        <v>0</v>
      </c>
      <c r="AA102" s="12">
        <f>(AA100)+(AA101)</f>
        <v>100</v>
      </c>
      <c r="AB102" s="25"/>
      <c r="AC102" s="12">
        <f>(AC100)+(AC101)</f>
        <v>0</v>
      </c>
      <c r="AD102" s="12">
        <f>(AD100)+(AD101)</f>
        <v>100</v>
      </c>
      <c r="AE102" s="25"/>
      <c r="AF102" s="12">
        <f>(AF100)+(AF101)</f>
        <v>0</v>
      </c>
      <c r="AG102" s="12">
        <f>(AG100)+(AG101)</f>
        <v>100</v>
      </c>
      <c r="AH102" s="25"/>
      <c r="AI102" s="12">
        <f>(AI100)+(AI101)</f>
        <v>0</v>
      </c>
      <c r="AJ102" s="12">
        <f>(AJ100)+(AJ101)</f>
        <v>100</v>
      </c>
      <c r="AK102" s="25"/>
      <c r="AL102" s="12">
        <f t="shared" si="6"/>
        <v>0</v>
      </c>
      <c r="AM102" s="12">
        <f t="shared" si="7"/>
        <v>1200</v>
      </c>
      <c r="AN102" s="17"/>
      <c r="AO102" s="36"/>
    </row>
    <row r="103" spans="1:53" x14ac:dyDescent="0.55000000000000004">
      <c r="A103" s="9" t="s">
        <v>96</v>
      </c>
      <c r="B103" s="10"/>
      <c r="C103" s="11">
        <f>0</f>
        <v>0</v>
      </c>
      <c r="D103" s="24"/>
      <c r="E103" s="10"/>
      <c r="F103" s="11">
        <f>0</f>
        <v>0</v>
      </c>
      <c r="G103" s="24"/>
      <c r="H103" s="10"/>
      <c r="I103" s="11">
        <f>0</f>
        <v>0</v>
      </c>
      <c r="J103" s="24"/>
      <c r="K103" s="10"/>
      <c r="L103" s="11">
        <f>0</f>
        <v>0</v>
      </c>
      <c r="M103" s="24"/>
      <c r="N103" s="10"/>
      <c r="O103" s="11">
        <f>0</f>
        <v>0</v>
      </c>
      <c r="P103" s="24"/>
      <c r="Q103" s="10"/>
      <c r="R103" s="11">
        <f>0</f>
        <v>0</v>
      </c>
      <c r="S103" s="24"/>
      <c r="T103" s="10"/>
      <c r="U103" s="11">
        <f>0</f>
        <v>0</v>
      </c>
      <c r="V103" s="24"/>
      <c r="W103" s="10"/>
      <c r="X103" s="11">
        <f>250</f>
        <v>250</v>
      </c>
      <c r="Y103" s="24"/>
      <c r="Z103" s="10"/>
      <c r="AA103" s="11">
        <f>0</f>
        <v>0</v>
      </c>
      <c r="AB103" s="24"/>
      <c r="AC103" s="10"/>
      <c r="AD103" s="11">
        <f>0</f>
        <v>0</v>
      </c>
      <c r="AE103" s="24"/>
      <c r="AF103" s="10"/>
      <c r="AG103" s="11">
        <f>0</f>
        <v>0</v>
      </c>
      <c r="AH103" s="24"/>
      <c r="AI103" s="10"/>
      <c r="AJ103" s="11">
        <f>0</f>
        <v>0</v>
      </c>
      <c r="AK103" s="24"/>
      <c r="AL103" s="11">
        <f t="shared" si="6"/>
        <v>0</v>
      </c>
      <c r="AM103" s="11">
        <f t="shared" si="7"/>
        <v>250</v>
      </c>
      <c r="AN103" s="4"/>
      <c r="AO103" s="36"/>
    </row>
    <row r="104" spans="1:53" x14ac:dyDescent="0.55000000000000004">
      <c r="A104" s="9" t="s">
        <v>97</v>
      </c>
      <c r="B104" s="10"/>
      <c r="C104" s="11">
        <v>250</v>
      </c>
      <c r="D104" s="24"/>
      <c r="E104" s="10"/>
      <c r="F104" s="11">
        <v>250</v>
      </c>
      <c r="G104" s="24"/>
      <c r="H104" s="10"/>
      <c r="I104" s="11">
        <v>250</v>
      </c>
      <c r="J104" s="24"/>
      <c r="K104" s="10"/>
      <c r="L104" s="11">
        <v>250</v>
      </c>
      <c r="M104" s="24"/>
      <c r="N104" s="10"/>
      <c r="O104" s="11">
        <v>250</v>
      </c>
      <c r="P104" s="24"/>
      <c r="Q104" s="10"/>
      <c r="R104" s="11">
        <v>250</v>
      </c>
      <c r="S104" s="24"/>
      <c r="T104" s="10"/>
      <c r="U104" s="11">
        <v>250</v>
      </c>
      <c r="V104" s="24"/>
      <c r="W104" s="10"/>
      <c r="X104" s="11">
        <v>250</v>
      </c>
      <c r="Y104" s="24"/>
      <c r="Z104" s="11"/>
      <c r="AA104" s="11">
        <v>250</v>
      </c>
      <c r="AB104" s="24"/>
      <c r="AC104" s="10"/>
      <c r="AD104" s="11">
        <v>250</v>
      </c>
      <c r="AE104" s="24"/>
      <c r="AF104" s="10"/>
      <c r="AG104" s="11">
        <v>250</v>
      </c>
      <c r="AH104" s="24"/>
      <c r="AI104" s="10"/>
      <c r="AJ104" s="11">
        <v>250</v>
      </c>
      <c r="AK104" s="24"/>
      <c r="AL104" s="11">
        <f t="shared" si="6"/>
        <v>0</v>
      </c>
      <c r="AM104" s="11">
        <f t="shared" si="7"/>
        <v>3000</v>
      </c>
      <c r="AN104" s="4"/>
      <c r="AO104" s="36"/>
    </row>
    <row r="105" spans="1:53" x14ac:dyDescent="0.55000000000000004">
      <c r="A105" s="9" t="s">
        <v>98</v>
      </c>
      <c r="B105" s="11"/>
      <c r="C105" s="11">
        <f>1750</f>
        <v>1750</v>
      </c>
      <c r="D105" s="24"/>
      <c r="E105" s="11"/>
      <c r="F105" s="11">
        <f>1750</f>
        <v>1750</v>
      </c>
      <c r="G105" s="24"/>
      <c r="H105" s="11"/>
      <c r="I105" s="11">
        <f>1750</f>
        <v>1750</v>
      </c>
      <c r="J105" s="24"/>
      <c r="K105" s="11"/>
      <c r="L105" s="11">
        <f>1750</f>
        <v>1750</v>
      </c>
      <c r="M105" s="24"/>
      <c r="N105" s="11"/>
      <c r="O105" s="11">
        <f>1750</f>
        <v>1750</v>
      </c>
      <c r="P105" s="24"/>
      <c r="Q105" s="11"/>
      <c r="R105" s="11">
        <f>1750</f>
        <v>1750</v>
      </c>
      <c r="S105" s="24"/>
      <c r="T105" s="11"/>
      <c r="U105" s="11">
        <f>1750</f>
        <v>1750</v>
      </c>
      <c r="V105" s="24"/>
      <c r="W105" s="11"/>
      <c r="X105" s="11">
        <f>1750</f>
        <v>1750</v>
      </c>
      <c r="Y105" s="24"/>
      <c r="Z105" s="11"/>
      <c r="AA105" s="11">
        <f>1750</f>
        <v>1750</v>
      </c>
      <c r="AB105" s="24"/>
      <c r="AC105" s="11"/>
      <c r="AD105" s="11">
        <f>1750</f>
        <v>1750</v>
      </c>
      <c r="AE105" s="24"/>
      <c r="AF105" s="10"/>
      <c r="AG105" s="11">
        <f>1750</f>
        <v>1750</v>
      </c>
      <c r="AH105" s="24"/>
      <c r="AI105" s="10"/>
      <c r="AJ105" s="11">
        <f>1750</f>
        <v>1750</v>
      </c>
      <c r="AK105" s="24"/>
      <c r="AL105" s="11">
        <f t="shared" si="6"/>
        <v>0</v>
      </c>
      <c r="AM105" s="11">
        <f t="shared" si="7"/>
        <v>21000</v>
      </c>
      <c r="AN105" s="18"/>
      <c r="AO105" s="36"/>
    </row>
    <row r="106" spans="1:53" x14ac:dyDescent="0.55000000000000004">
      <c r="A106" s="9" t="s">
        <v>99</v>
      </c>
      <c r="B106" s="12">
        <f>((((((((B95)+(B96))+(B97))+(B98))+(B99))+(B102))+(B103))+(B104))+(B105)</f>
        <v>0</v>
      </c>
      <c r="C106" s="12">
        <f>((((((((C95)+(C96))+(C97))+(C98))+(C99))+(C102))+(C103))+(C104))+(C105)</f>
        <v>2200</v>
      </c>
      <c r="D106" s="25"/>
      <c r="E106" s="12">
        <f>((((((((E95)+(E96))+(E97))+(E98))+(E99))+(E102))+(E103))+(E104))+(E105)</f>
        <v>0</v>
      </c>
      <c r="F106" s="12">
        <f>((((((((F95)+(F96))+(F97))+(F98))+(F99))+(F102))+(F103))+(F104))+(F105)</f>
        <v>2200</v>
      </c>
      <c r="G106" s="25"/>
      <c r="H106" s="12">
        <f>((((((((H95)+(H96))+(H97))+(H98))+(H99))+(H102))+(H103))+(H104))+(H105)</f>
        <v>0</v>
      </c>
      <c r="I106" s="12">
        <f>((((((((I95)+(I96))+(I97))+(I98))+(I99))+(I102))+(I103))+(I104))+(I105)</f>
        <v>2400</v>
      </c>
      <c r="J106" s="25"/>
      <c r="K106" s="12">
        <f>((((((((K95)+(K96))+(K97))+(K98))+(K99))+(K102))+(K103))+(K104))+(K105)</f>
        <v>0</v>
      </c>
      <c r="L106" s="12">
        <f>((((((((L95)+(L96))+(L97))+(L98))+(L99))+(L102))+(L103))+(L104))+(L105)</f>
        <v>2200</v>
      </c>
      <c r="M106" s="25"/>
      <c r="N106" s="12">
        <f>((((((((N95)+(N96))+(N97))+(N98))+(N99))+(N102))+(N103))+(N104))+(N105)</f>
        <v>0</v>
      </c>
      <c r="O106" s="12">
        <f>((((((((O95)+(O96))+(O97))+(O98))+(O99))+(O102))+(O103))+(O104))+(O105)</f>
        <v>2200</v>
      </c>
      <c r="P106" s="25"/>
      <c r="Q106" s="12">
        <f>((((((((Q95)+(Q96))+(Q97))+(Q98))+(Q99))+(Q102))+(Q103))+(Q104))+(Q105)</f>
        <v>0</v>
      </c>
      <c r="R106" s="12">
        <f>((((((((R95)+(R96))+(R97))+(R98))+(R99))+(R102))+(R103))+(R104))+(R105)</f>
        <v>2900</v>
      </c>
      <c r="S106" s="25"/>
      <c r="T106" s="12">
        <f>((((((((T95)+(T96))+(T97))+(T98))+(T99))+(T102))+(T103))+(T104))+(T105)</f>
        <v>0</v>
      </c>
      <c r="U106" s="12">
        <f>((((((((U95)+(U96))+(U97))+(U98))+(U99))+(U102))+(U103))+(U104))+(U105)</f>
        <v>2200</v>
      </c>
      <c r="V106" s="25"/>
      <c r="W106" s="12">
        <f>((((((((W95)+(W96))+(W97))+(W98))+(W99))+(W102))+(W103))+(W104))+(W105)</f>
        <v>0</v>
      </c>
      <c r="X106" s="12">
        <f>((((((((X95)+(X96))+(X97))+(X98))+(X99))+(X102))+(X103))+(X104))+(X105)</f>
        <v>2450</v>
      </c>
      <c r="Y106" s="25"/>
      <c r="Z106" s="12">
        <f>((((((((Z95)+(Z96))+(Z97))+(Z98))+(Z99))+(Z102))+(Z103))+(Z104))+(Z105)</f>
        <v>0</v>
      </c>
      <c r="AA106" s="12">
        <f>((((((((AA95)+(AA96))+(AA97))+(AA98))+(AA99))+(AA102))+(AA103))+(AA104))+(AA105)</f>
        <v>2650</v>
      </c>
      <c r="AB106" s="25"/>
      <c r="AC106" s="12">
        <f>((((((((AC95)+(AC96))+(AC97))+(AC98))+(AC99))+(AC102))+(AC103))+(AC104))+(AC105)</f>
        <v>0</v>
      </c>
      <c r="AD106" s="12">
        <f>((((((((AD95)+(AD96))+(AD97))+(AD98))+(AD99))+(AD102))+(AD103))+(AD104))+(AD105)</f>
        <v>2200</v>
      </c>
      <c r="AE106" s="25"/>
      <c r="AF106" s="12">
        <f>((((((((AF95)+(AF96))+(AF97))+(AF98))+(AF99))+(AF102))+(AF103))+(AF104))+(AF105)</f>
        <v>0</v>
      </c>
      <c r="AG106" s="12">
        <f>((((((((AG95)+(AG96))+(AG97))+(AG98))+(AG99))+(AG102))+(AG103))+(AG104))+(AG105)</f>
        <v>2200</v>
      </c>
      <c r="AH106" s="25"/>
      <c r="AI106" s="12">
        <f>((((((((AI95)+(AI96))+(AI97))+(AI98))+(AI99))+(AI102))+(AI103))+(AI104))+(AI105)</f>
        <v>0</v>
      </c>
      <c r="AJ106" s="12">
        <f>((((((((AJ95)+(AJ96))+(AJ97))+(AJ98))+(AJ99))+(AJ102))+(AJ103))+(AJ104))+(AJ105)</f>
        <v>2450</v>
      </c>
      <c r="AK106" s="25"/>
      <c r="AL106" s="12">
        <f t="shared" si="6"/>
        <v>0</v>
      </c>
      <c r="AM106" s="12">
        <f t="shared" si="7"/>
        <v>28250</v>
      </c>
      <c r="AN106" s="17"/>
      <c r="AO106" s="36"/>
    </row>
    <row r="107" spans="1:53" x14ac:dyDescent="0.55000000000000004">
      <c r="A107" s="9" t="s">
        <v>107</v>
      </c>
      <c r="B107" s="29"/>
      <c r="C107" s="29"/>
      <c r="D107" s="30"/>
      <c r="E107" s="29"/>
      <c r="F107" s="29"/>
      <c r="G107" s="30"/>
      <c r="H107" s="29"/>
      <c r="I107" s="29"/>
      <c r="J107" s="30"/>
      <c r="K107" s="29"/>
      <c r="L107" s="29"/>
      <c r="M107" s="30"/>
      <c r="N107" s="29"/>
      <c r="O107" s="29"/>
      <c r="P107" s="30"/>
      <c r="Q107" s="29"/>
      <c r="R107" s="29"/>
      <c r="S107" s="30"/>
      <c r="T107" s="29"/>
      <c r="U107" s="29"/>
      <c r="V107" s="30"/>
      <c r="W107" s="29"/>
      <c r="X107" s="29"/>
      <c r="Y107" s="30"/>
      <c r="Z107" s="29"/>
      <c r="AA107" s="29"/>
      <c r="AB107" s="30"/>
      <c r="AC107" s="29"/>
      <c r="AD107" s="29"/>
      <c r="AE107" s="30"/>
      <c r="AF107" s="31">
        <v>498</v>
      </c>
      <c r="AG107" s="29"/>
      <c r="AH107" s="30"/>
      <c r="AI107" s="29"/>
      <c r="AJ107" s="29"/>
      <c r="AK107" s="30"/>
      <c r="AL107" s="11">
        <f>(((((((((((B107)+(E107))+(H107))+(K107))+(N107))+(Q107))+(T107))+(W107))+(Z107))+(AC107))+(AF107))+(AI107)</f>
        <v>498</v>
      </c>
      <c r="AM107" s="29"/>
      <c r="AN107" s="17"/>
      <c r="AO107" s="36"/>
    </row>
    <row r="108" spans="1:53" x14ac:dyDescent="0.55000000000000004">
      <c r="A108" s="9" t="s">
        <v>100</v>
      </c>
      <c r="B108" s="27">
        <f>((((((((B22)+(B35))+(B36))+(B49))+(B55))+(B88))+(B91))+(B94))+(B106)</f>
        <v>0</v>
      </c>
      <c r="C108" s="27">
        <f>((((((((C22)+(C35))+(C36))+(C49))+(C55))+(C88))+(C91))+(C94))+(C106)</f>
        <v>21798.959999999999</v>
      </c>
      <c r="D108" s="28"/>
      <c r="E108" s="27">
        <f>((((((((E22)+(E35))+(E36))+(E49))+(E55))+(E88))+(E91))+(E94))+(E106)</f>
        <v>0</v>
      </c>
      <c r="F108" s="27">
        <f>((((((((F22)+(F35))+(F36))+(F49))+(F55))+(F88))+(F91))+(F94))+(F106)</f>
        <v>21798.95</v>
      </c>
      <c r="G108" s="28"/>
      <c r="H108" s="27">
        <f>((((((((H22)+(H35))+(H36))+(H49))+(H55))+(H88))+(H91))+(H94))+(H106)</f>
        <v>79.8</v>
      </c>
      <c r="I108" s="27">
        <f>((((((((I22)+(I35))+(I36))+(I49))+(I55))+(I88))+(I91))+(I94))+(I106)</f>
        <v>21998.940000000002</v>
      </c>
      <c r="J108" s="28"/>
      <c r="K108" s="27">
        <f>((((((((K22)+(K35))+(K36))+(K49))+(K55))+(K88))+(K91))+(K94))+(K106)</f>
        <v>0</v>
      </c>
      <c r="L108" s="27">
        <f>((((((((L22)+(L35))+(L36))+(L49))+(L55))+(L88))+(L91))+(L94))+(L106)</f>
        <v>21798.940000000002</v>
      </c>
      <c r="M108" s="28"/>
      <c r="N108" s="27">
        <f>((((((((N22)+(N35))+(N36))+(N49))+(N55))+(N88))+(N91))+(N94))+(N106)</f>
        <v>0</v>
      </c>
      <c r="O108" s="27">
        <f>((((((((O22)+(O35))+(O36))+(O49))+(O55))+(O88))+(O91))+(O94))+(O106)</f>
        <v>21798.940000000002</v>
      </c>
      <c r="P108" s="28"/>
      <c r="Q108" s="27">
        <f>((((((((Q22)+(Q35))+(Q36))+(Q49))+(Q55))+(Q88))+(Q91))+(Q94))+(Q106)</f>
        <v>0</v>
      </c>
      <c r="R108" s="27">
        <f>((((((((R22)+(R35))+(R36))+(R49))+(R55))+(R88))+(R91))+(R94))+(R106)</f>
        <v>22498.940000000002</v>
      </c>
      <c r="S108" s="28"/>
      <c r="T108" s="27">
        <f>((((((((T22)+(T35))+(T36))+(T49))+(T55))+(T88))+(T91))+(T94))+(T106)</f>
        <v>0</v>
      </c>
      <c r="U108" s="27">
        <f>((((((((U22)+(U35))+(U36))+(U49))+(U55))+(U88))+(U91))+(U94))+(U106)</f>
        <v>21798.940000000002</v>
      </c>
      <c r="V108" s="28"/>
      <c r="W108" s="27">
        <f>((((((((W22)+(W35))+(W36))+(W49))+(W55))+(W88))+(W91))+(W94))+(W106)</f>
        <v>0</v>
      </c>
      <c r="X108" s="27">
        <f>((((((((X22)+(X35))+(X36))+(X49))+(X55))+(X88))+(X91))+(X94))+(X106)</f>
        <v>22048.940000000002</v>
      </c>
      <c r="Y108" s="28"/>
      <c r="Z108" s="27">
        <f>((((((((Z22)+(Z35))+(Z36))+(Z49))+(Z55))+(Z88))+(Z91))+(Z94))+(Z106)</f>
        <v>0</v>
      </c>
      <c r="AA108" s="27">
        <f>((((((((AA22)+(AA35))+(AA36))+(AA49))+(AA55))+(AA88))+(AA91))+(AA94))+(AA106)</f>
        <v>22248.940000000002</v>
      </c>
      <c r="AB108" s="28"/>
      <c r="AC108" s="27">
        <f>((((((((AC22)+(AC35))+(AC36))+(AC49))+(AC55))+(AC88))+(AC91))+(AC94))+(AC106)</f>
        <v>0</v>
      </c>
      <c r="AD108" s="27">
        <f>((((((((AD22)+(AD35))+(AD36))+(AD49))+(AD55))+(AD88))+(AD91))+(AD94))+(AD106)</f>
        <v>21798.940000000002</v>
      </c>
      <c r="AE108" s="28"/>
      <c r="AF108" s="27">
        <f>(((((((((AF22)+(AF35))+(AF36))+(AF49))+(AF55))+(AF88))+(AF91))+(AF94))+(AF106))+(AF107)</f>
        <v>498</v>
      </c>
      <c r="AG108" s="27">
        <f>((((((((AG22)+(AG35))+(AG36))+(AG49))+(AG55))+(AG88))+(AG91))+(AG94))+(AG106)</f>
        <v>21798.940000000002</v>
      </c>
      <c r="AH108" s="28"/>
      <c r="AI108" s="27">
        <f>((((((((AI22)+(AI35))+(AI36))+(AI49))+(AI55))+(AI88))+(AI91))+(AI94))+(AI106)</f>
        <v>0</v>
      </c>
      <c r="AJ108" s="27">
        <f>((((((((AJ22)+(AJ35))+(AJ36))+(AJ49))+(AJ55))+(AJ88))+(AJ91))+(AJ94))+(AJ106)</f>
        <v>23848.31</v>
      </c>
      <c r="AK108" s="28"/>
      <c r="AL108" s="27">
        <f>(((((((((((B108)+(E108))+(H108))+(K108))+(N108))+(Q108))+(T108))+(W108))+(Z108))+(AC108))+(AF108))+(AI108)</f>
        <v>577.79999999999995</v>
      </c>
      <c r="AM108" s="27">
        <f>(((((((((((C108)+(F108))+(I108))+(L108))+(O108))+(R108))+(U108))+(X108))+(AA108))+(AD108))+(AG108))+(AJ108)</f>
        <v>265236.68000000005</v>
      </c>
      <c r="AN108" s="17"/>
      <c r="AO108" s="36"/>
    </row>
    <row r="109" spans="1:53" x14ac:dyDescent="0.55000000000000004">
      <c r="A109" s="9" t="s">
        <v>101</v>
      </c>
      <c r="B109" s="12">
        <f>(B20)-(B108)</f>
        <v>0</v>
      </c>
      <c r="C109" s="12">
        <f>(C20)-(C108)</f>
        <v>-5227.9500000000007</v>
      </c>
      <c r="D109" s="25"/>
      <c r="E109" s="12">
        <f>(E20)-(E108)</f>
        <v>0</v>
      </c>
      <c r="F109" s="12">
        <f>(F20)-(F108)</f>
        <v>-5227.9400000000023</v>
      </c>
      <c r="G109" s="25"/>
      <c r="H109" s="12">
        <f>(H20)-(H108)</f>
        <v>-79.8</v>
      </c>
      <c r="I109" s="12">
        <f>(I20)-(I108)</f>
        <v>-5427.9300000000039</v>
      </c>
      <c r="J109" s="25"/>
      <c r="K109" s="12">
        <f>(K20)-(K108)</f>
        <v>0</v>
      </c>
      <c r="L109" s="12">
        <f>(L20)-(L108)</f>
        <v>-5227.9300000000039</v>
      </c>
      <c r="M109" s="25"/>
      <c r="N109" s="12">
        <f>(N20)-(N108)</f>
        <v>0</v>
      </c>
      <c r="O109" s="12">
        <f>(O20)-(O108)</f>
        <v>-5227.9300000000039</v>
      </c>
      <c r="P109" s="25"/>
      <c r="Q109" s="12">
        <f>(Q20)-(Q108)</f>
        <v>0</v>
      </c>
      <c r="R109" s="12">
        <f>(R20)-(R108)</f>
        <v>-5927.9300000000039</v>
      </c>
      <c r="S109" s="25"/>
      <c r="T109" s="12">
        <f>(T20)-(T108)</f>
        <v>0</v>
      </c>
      <c r="U109" s="12">
        <f>(U20)-(U108)</f>
        <v>-5327.9300000000039</v>
      </c>
      <c r="V109" s="25"/>
      <c r="W109" s="12">
        <f>(W20)-(W108)</f>
        <v>0</v>
      </c>
      <c r="X109" s="12">
        <f>(X20)-(X108)</f>
        <v>-5577.9300000000039</v>
      </c>
      <c r="Y109" s="25"/>
      <c r="Z109" s="12">
        <f>(Z20)-(Z108)</f>
        <v>0</v>
      </c>
      <c r="AA109" s="12">
        <f>(AA20)-(AA108)</f>
        <v>-5777.9300000000039</v>
      </c>
      <c r="AB109" s="25"/>
      <c r="AC109" s="12">
        <f>(AC20)-(AC108)</f>
        <v>0</v>
      </c>
      <c r="AD109" s="12">
        <f>(AD20)-(AD108)</f>
        <v>-5327.9300000000039</v>
      </c>
      <c r="AE109" s="25"/>
      <c r="AF109" s="12">
        <f>(AF20)-(AF108)</f>
        <v>-498</v>
      </c>
      <c r="AG109" s="12">
        <f>(AG20)-(AG108)</f>
        <v>-5327.9300000000039</v>
      </c>
      <c r="AH109" s="25"/>
      <c r="AI109" s="12">
        <f>(AI20)-(AI108)</f>
        <v>0</v>
      </c>
      <c r="AJ109" s="12">
        <f>(AJ20)-(AJ108)</f>
        <v>-7377.3000000000029</v>
      </c>
      <c r="AK109" s="25"/>
      <c r="AL109" s="12">
        <f>(((((((((((B109)+(E109))+(H109))+(K109))+(N109))+(Q109))+(T109))+(W109))+(Z109))+(AC109))+(AF109))+(AI109)</f>
        <v>-577.79999999999995</v>
      </c>
      <c r="AM109" s="12">
        <f>(((((((((((C109)+(F109))+(I109))+(L109))+(O109))+(R109))+(U109))+(X109))+(AA109))+(AD109))+(AG109))+(AJ109)</f>
        <v>-66984.560000000056</v>
      </c>
      <c r="AN109" s="17"/>
      <c r="AO109" s="36"/>
    </row>
    <row r="110" spans="1:53" x14ac:dyDescent="0.55000000000000004">
      <c r="A110" s="9" t="s">
        <v>102</v>
      </c>
      <c r="B110" s="13">
        <f>(B109)+(0)</f>
        <v>0</v>
      </c>
      <c r="C110" s="13">
        <f>(C109)+(0)</f>
        <v>-5227.9500000000007</v>
      </c>
      <c r="D110" s="26"/>
      <c r="E110" s="13">
        <f>(E109)+(0)</f>
        <v>0</v>
      </c>
      <c r="F110" s="13">
        <f>(F109)+(0)</f>
        <v>-5227.9400000000023</v>
      </c>
      <c r="G110" s="26"/>
      <c r="H110" s="13">
        <f>(H109)+(0)</f>
        <v>-79.8</v>
      </c>
      <c r="I110" s="13">
        <f>(I109)+(0)</f>
        <v>-5427.9300000000039</v>
      </c>
      <c r="J110" s="26"/>
      <c r="K110" s="13">
        <f>(K109)+(0)</f>
        <v>0</v>
      </c>
      <c r="L110" s="13">
        <f>(L109)+(0)</f>
        <v>-5227.9300000000039</v>
      </c>
      <c r="M110" s="26"/>
      <c r="N110" s="13">
        <f>(N109)+(0)</f>
        <v>0</v>
      </c>
      <c r="O110" s="13">
        <f>(O109)+(0)</f>
        <v>-5227.9300000000039</v>
      </c>
      <c r="P110" s="26"/>
      <c r="Q110" s="13">
        <f>(Q109)+(0)</f>
        <v>0</v>
      </c>
      <c r="R110" s="13">
        <f>(R109)+(0)</f>
        <v>-5927.9300000000039</v>
      </c>
      <c r="S110" s="26"/>
      <c r="T110" s="13">
        <f>(T109)+(0)</f>
        <v>0</v>
      </c>
      <c r="U110" s="13">
        <f>(U109)+(0)</f>
        <v>-5327.9300000000039</v>
      </c>
      <c r="V110" s="26"/>
      <c r="W110" s="13">
        <f>(W109)+(0)</f>
        <v>0</v>
      </c>
      <c r="X110" s="13">
        <f>(X109)+(0)</f>
        <v>-5577.9300000000039</v>
      </c>
      <c r="Y110" s="26"/>
      <c r="Z110" s="13">
        <f>(Z109)+(0)</f>
        <v>0</v>
      </c>
      <c r="AA110" s="13">
        <f>(AA109)+(0)</f>
        <v>-5777.9300000000039</v>
      </c>
      <c r="AB110" s="26"/>
      <c r="AC110" s="13">
        <f>(AC109)+(0)</f>
        <v>0</v>
      </c>
      <c r="AD110" s="13">
        <f>(AD109)+(0)</f>
        <v>-5327.9300000000039</v>
      </c>
      <c r="AE110" s="26"/>
      <c r="AF110" s="13">
        <f>(AF109)+(0)</f>
        <v>-498</v>
      </c>
      <c r="AG110" s="13">
        <f>(AG109)+(0)</f>
        <v>-5327.9300000000039</v>
      </c>
      <c r="AH110" s="26"/>
      <c r="AI110" s="13">
        <f>(AI109)+(0)</f>
        <v>0</v>
      </c>
      <c r="AJ110" s="13">
        <f>(AJ109)+(0)</f>
        <v>-7377.3000000000029</v>
      </c>
      <c r="AK110" s="26"/>
      <c r="AL110" s="13">
        <f>(((((((((((B110)+(E110))+(H110))+(K110))+(N110))+(Q110))+(T110))+(W110))+(Z110))+(AC110))+(AF110))+(AI110)</f>
        <v>-577.79999999999995</v>
      </c>
      <c r="AM110" s="13">
        <f>(((((((((((C110)+(F110))+(I110))+(L110))+(O110))+(R110))+(U110))+(X110))+(AA110))+(AD110))+(AG110))+(AJ110)</f>
        <v>-66984.560000000056</v>
      </c>
      <c r="AN110" s="17"/>
      <c r="AO110" s="36"/>
    </row>
    <row r="111" spans="1:53" x14ac:dyDescent="0.55000000000000004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</row>
    <row r="114" spans="1:53" x14ac:dyDescent="0.55000000000000004">
      <c r="A114" s="41" t="s">
        <v>103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</row>
  </sheetData>
  <mergeCells count="17">
    <mergeCell ref="A114:BA114"/>
    <mergeCell ref="AI5:AJ5"/>
    <mergeCell ref="AF5:AG5"/>
    <mergeCell ref="AC5:AD5"/>
    <mergeCell ref="Z5:AA5"/>
    <mergeCell ref="W5:X5"/>
    <mergeCell ref="T5:U5"/>
    <mergeCell ref="B5:C5"/>
    <mergeCell ref="E5:F5"/>
    <mergeCell ref="Q5:R5"/>
    <mergeCell ref="N5:O5"/>
    <mergeCell ref="K5:L5"/>
    <mergeCell ref="H5:I5"/>
    <mergeCell ref="AL5:AM5"/>
    <mergeCell ref="A3:AM3"/>
    <mergeCell ref="A2:AM2"/>
    <mergeCell ref="A1:AM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TODD HENDRICKSON</cp:lastModifiedBy>
  <dcterms:created xsi:type="dcterms:W3CDTF">2021-11-16T19:56:28Z</dcterms:created>
  <dcterms:modified xsi:type="dcterms:W3CDTF">2021-11-24T19:17:13Z</dcterms:modified>
</cp:coreProperties>
</file>