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s\Documents\Documents\Documents\"/>
    </mc:Choice>
  </mc:AlternateContent>
  <xr:revisionPtr revIDLastSave="0" documentId="13_ncr:1_{CFF35527-B340-4524-A4BF-41B2A8402B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Budget vs. Actuals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D34" i="1"/>
  <c r="E34" i="1"/>
  <c r="B34" i="1"/>
  <c r="E18" i="1"/>
  <c r="B19" i="1"/>
  <c r="B48" i="1"/>
  <c r="B54" i="1"/>
  <c r="B61" i="1"/>
  <c r="B68" i="1"/>
  <c r="B74" i="1"/>
  <c r="B88" i="1"/>
  <c r="B91" i="1"/>
  <c r="B94" i="1"/>
  <c r="B102" i="1"/>
  <c r="B106" i="1"/>
  <c r="B108" i="1"/>
  <c r="B109" i="1"/>
  <c r="C54" i="1"/>
  <c r="C108" i="1"/>
  <c r="C109" i="1"/>
  <c r="C110" i="1"/>
  <c r="B110" i="1"/>
  <c r="E19" i="1"/>
  <c r="E41" i="1"/>
  <c r="E48" i="1"/>
  <c r="E54" i="1"/>
  <c r="E61" i="1"/>
  <c r="E68" i="1"/>
  <c r="E74" i="1"/>
  <c r="E88" i="1"/>
  <c r="E91" i="1"/>
  <c r="E94" i="1"/>
  <c r="E102" i="1"/>
  <c r="E106" i="1"/>
  <c r="E108" i="1"/>
  <c r="E109" i="1"/>
  <c r="E110" i="1"/>
</calcChain>
</file>

<file path=xl/sharedStrings.xml><?xml version="1.0" encoding="utf-8"?>
<sst xmlns="http://schemas.openxmlformats.org/spreadsheetml/2006/main" count="129" uniqueCount="127">
  <si>
    <t>Income</t>
  </si>
  <si>
    <t xml:space="preserve">   4015 Pledge Revenue</t>
  </si>
  <si>
    <t xml:space="preserve">   4035 Non-pledge regular donations</t>
  </si>
  <si>
    <t xml:space="preserve">   4045 Plate Offerings</t>
  </si>
  <si>
    <t xml:space="preserve">   4055 Rental Revenue/Donor Supplement</t>
  </si>
  <si>
    <t xml:space="preserve">   4095 Interest Income</t>
  </si>
  <si>
    <t xml:space="preserve">   4100 Fundraising</t>
  </si>
  <si>
    <t xml:space="preserve">   4105 Miscellaneous Revenue</t>
  </si>
  <si>
    <t xml:space="preserve">   4116 Easter Donation</t>
  </si>
  <si>
    <t xml:space="preserve">   4117 Christmas Donation</t>
  </si>
  <si>
    <t xml:space="preserve">   Uncategorized Income</t>
  </si>
  <si>
    <t>Total Income</t>
  </si>
  <si>
    <t>Gross Profit</t>
  </si>
  <si>
    <t>Expenses</t>
  </si>
  <si>
    <t xml:space="preserve">   3199 Charitable Contributions</t>
  </si>
  <si>
    <t xml:space="preserve">   5000 CLERGY</t>
  </si>
  <si>
    <t xml:space="preserve">      5015 Salary - Clergy</t>
  </si>
  <si>
    <t xml:space="preserve">      5025 Housing Allowance</t>
  </si>
  <si>
    <t xml:space="preserve">      5035 FICA/Medicare - Clergy</t>
  </si>
  <si>
    <t xml:space="preserve">      5045 Expense Reimbursement</t>
  </si>
  <si>
    <t xml:space="preserve">      5055 Equity Allowance 403B plan</t>
  </si>
  <si>
    <t xml:space="preserve">      5065 Pension</t>
  </si>
  <si>
    <t xml:space="preserve">      5075 Health Insurance</t>
  </si>
  <si>
    <t xml:space="preserve">      5085 Life Insurance</t>
  </si>
  <si>
    <t xml:space="preserve">      5090 Dental Insurance</t>
  </si>
  <si>
    <t xml:space="preserve">      5165 Continuing Education - Clergy</t>
  </si>
  <si>
    <t xml:space="preserve">   Total 5000 CLERGY</t>
  </si>
  <si>
    <t xml:space="preserve">   5250 Rector Moving Expenses</t>
  </si>
  <si>
    <t xml:space="preserve">   6000 OFFICE</t>
  </si>
  <si>
    <t xml:space="preserve">      6010 Office Supplies</t>
  </si>
  <si>
    <t xml:space="preserve">      6020 Photocopier</t>
  </si>
  <si>
    <t xml:space="preserve">      6030 Salary - Office Staff</t>
  </si>
  <si>
    <t xml:space="preserve">         6040 Payroll Taxes - Office</t>
  </si>
  <si>
    <t xml:space="preserve">      Total 6030 Salary - Office Staff</t>
  </si>
  <si>
    <t xml:space="preserve">      6075 ADP Payroll Fees</t>
  </si>
  <si>
    <t xml:space="preserve">      6080 Bank Fees</t>
  </si>
  <si>
    <t xml:space="preserve">      6095 Pledge Collection Fees</t>
  </si>
  <si>
    <t xml:space="preserve">   Total 6000 OFFICE</t>
  </si>
  <si>
    <t xml:space="preserve">   7100 RECTORY</t>
  </si>
  <si>
    <t xml:space="preserve">      7110 Utilities - Rectory</t>
  </si>
  <si>
    <t xml:space="preserve">      7114 Rectory Utilities</t>
  </si>
  <si>
    <t xml:space="preserve">      7120 Maintenance</t>
  </si>
  <si>
    <t xml:space="preserve">      7130 Sewer</t>
  </si>
  <si>
    <t xml:space="preserve">   Total 7100 RECTORY</t>
  </si>
  <si>
    <t xml:space="preserve">   8000 CHURCH</t>
  </si>
  <si>
    <t xml:space="preserve">      8010 Utilities - Electric and Gas</t>
  </si>
  <si>
    <t xml:space="preserve">         8011 Utilities - Electric</t>
  </si>
  <si>
    <t xml:space="preserve">         8012 Gas</t>
  </si>
  <si>
    <t xml:space="preserve">      8020 Maintenance</t>
  </si>
  <si>
    <t xml:space="preserve">         8021 Fire Protection</t>
  </si>
  <si>
    <t xml:space="preserve">         8022 HVAC</t>
  </si>
  <si>
    <t xml:space="preserve">         8023 Electric Supplies</t>
  </si>
  <si>
    <t xml:space="preserve">         8026 Plumbing</t>
  </si>
  <si>
    <t xml:space="preserve">         8027 Hardware</t>
  </si>
  <si>
    <t xml:space="preserve">      Total 8020 Maintenance</t>
  </si>
  <si>
    <t xml:space="preserve">      8030 Cleaning</t>
  </si>
  <si>
    <t xml:space="preserve">         8031 Cleaning Services</t>
  </si>
  <si>
    <t xml:space="preserve">         8032 Cleaning Supplies</t>
  </si>
  <si>
    <t xml:space="preserve">         8033 Cleaning Services Salary</t>
  </si>
  <si>
    <t xml:space="preserve">         8034 Cleaning Services Payroll Taxes</t>
  </si>
  <si>
    <t xml:space="preserve">      Total 8030 Cleaning</t>
  </si>
  <si>
    <t xml:space="preserve">      8040 Sewer</t>
  </si>
  <si>
    <t xml:space="preserve">      8050 Garbage</t>
  </si>
  <si>
    <t xml:space="preserve">      8060 Sexton</t>
  </si>
  <si>
    <t xml:space="preserve">      8070 Property Insurance</t>
  </si>
  <si>
    <t xml:space="preserve">      8075 Workers Comp Insurance</t>
  </si>
  <si>
    <t xml:space="preserve">      8080 Mowing</t>
  </si>
  <si>
    <t xml:space="preserve">      8090 Snow Removal</t>
  </si>
  <si>
    <t xml:space="preserve">      8105 Landscaping</t>
  </si>
  <si>
    <t xml:space="preserve">      8115 Mortgage Interest - Church</t>
  </si>
  <si>
    <t xml:space="preserve">      8116 Mortgage interest</t>
  </si>
  <si>
    <t xml:space="preserve">      8315 Salary - Choir Director</t>
  </si>
  <si>
    <t xml:space="preserve">      8325 Payroll Taxes - Church</t>
  </si>
  <si>
    <t xml:space="preserve">      8355 Music - Adult</t>
  </si>
  <si>
    <t xml:space="preserve">   Total 8000 CHURCH</t>
  </si>
  <si>
    <t xml:space="preserve">   8100 Non-personnel expenses</t>
  </si>
  <si>
    <t xml:space="preserve">      8180 Books, subscriptions, reference</t>
  </si>
  <si>
    <t xml:space="preserve">   Total 8100 Non-personnel expenses</t>
  </si>
  <si>
    <t xml:space="preserve">   8500 Misc expenses</t>
  </si>
  <si>
    <t xml:space="preserve">      8570 Advertising expenses</t>
  </si>
  <si>
    <t xml:space="preserve">   Total 8500 Misc expenses</t>
  </si>
  <si>
    <t xml:space="preserve">   9000 MINISTRIES</t>
  </si>
  <si>
    <t xml:space="preserve">      8385 Church School</t>
  </si>
  <si>
    <t xml:space="preserve">      9020 Fellowship Ministry</t>
  </si>
  <si>
    <t xml:space="preserve">      9060 Stewardship Ministry</t>
  </si>
  <si>
    <t xml:space="preserve">      9080 Evangelism Ministry</t>
  </si>
  <si>
    <t xml:space="preserve">      9090 Altar Guild Ministry</t>
  </si>
  <si>
    <t xml:space="preserve">         9091 Altar Guild Flower Account</t>
  </si>
  <si>
    <t xml:space="preserve">      Total 9090 Altar Guild Ministry</t>
  </si>
  <si>
    <t xml:space="preserve">      9115 Rite 13/YAC/J2A</t>
  </si>
  <si>
    <t xml:space="preserve">      9155 Outreach Ministry</t>
  </si>
  <si>
    <t xml:space="preserve">      9952 Diocesan Mission</t>
  </si>
  <si>
    <t xml:space="preserve">   Total 9000 MINISTRIES</t>
  </si>
  <si>
    <t>Total Expenses</t>
  </si>
  <si>
    <t>Net Operating Income</t>
  </si>
  <si>
    <t>Net Income</t>
  </si>
  <si>
    <t>St. Martin's Episcopal Church</t>
  </si>
  <si>
    <t xml:space="preserve">   Uncategorized Expense</t>
  </si>
  <si>
    <t xml:space="preserve">      6060 Telephone/Internet</t>
  </si>
  <si>
    <t xml:space="preserve">      6065 Quickbooks</t>
  </si>
  <si>
    <t xml:space="preserve">      6070 Zoom Service</t>
  </si>
  <si>
    <t>8015 Water</t>
  </si>
  <si>
    <t>Total Utilities Electric/Gas/Water</t>
  </si>
  <si>
    <t>5155 Supply Clergy</t>
  </si>
  <si>
    <t>2022 Budget</t>
  </si>
  <si>
    <t>2023 Proposed Budget</t>
  </si>
  <si>
    <t>Commentary</t>
  </si>
  <si>
    <t>thru Sept</t>
  </si>
  <si>
    <t>2022 was</t>
  </si>
  <si>
    <t>5% increase</t>
  </si>
  <si>
    <t>increase</t>
  </si>
  <si>
    <t xml:space="preserve">2022 thru Sept </t>
  </si>
  <si>
    <t>thru Sept $3088.95</t>
  </si>
  <si>
    <t>thru Sept 889.39</t>
  </si>
  <si>
    <t>thru Sept was 497.63</t>
  </si>
  <si>
    <t>decrease</t>
  </si>
  <si>
    <t>thru Sept 1494.12</t>
  </si>
  <si>
    <t>thru Sept 2469.25</t>
  </si>
  <si>
    <t>thru Sept  0</t>
  </si>
  <si>
    <t xml:space="preserve">thru Sept 0 </t>
  </si>
  <si>
    <t>2% increase</t>
  </si>
  <si>
    <t>increase?</t>
  </si>
  <si>
    <t xml:space="preserve"> 2% increase</t>
  </si>
  <si>
    <t>250 thru Sept</t>
  </si>
  <si>
    <t>not budgeted in 2022</t>
  </si>
  <si>
    <t>2022 vs 2023 Draft Budget</t>
  </si>
  <si>
    <t>2 % Increase from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</si>
</sst>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3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9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17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164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165" fontId="5" fillId="0" borderId="1" xfId="0" applyNumberFormat="1" applyFont="1" applyBorder="1" applyAlignment="1">
      <alignment horizontal="right" wrapText="1"/>
    </xf>
    <xf numFmtId="17" fontId="1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right" wrapText="1"/>
    </xf>
    <xf numFmtId="165" fontId="10" fillId="0" borderId="2" xfId="0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17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zoomScale="125" zoomScaleNormal="125" workbookViewId="0">
      <selection activeCell="E106" sqref="E106"/>
    </sheetView>
  </sheetViews>
  <sheetFormatPr defaultColWidth="8.85546875" defaultRowHeight="15" x14ac:dyDescent="0.25"/>
  <cols>
    <col min="1" max="1" width="31.85546875" customWidth="1"/>
    <col min="2" max="2" width="11.7109375" bestFit="1" customWidth="1"/>
    <col min="3" max="3" width="10.85546875" bestFit="1" customWidth="1"/>
    <col min="4" max="4" width="8.7109375" hidden="1" customWidth="1"/>
    <col min="5" max="5" width="11.7109375" bestFit="1" customWidth="1"/>
    <col min="6" max="6" width="10.85546875" bestFit="1" customWidth="1"/>
    <col min="7" max="7" width="8.7109375" hidden="1" customWidth="1"/>
    <col min="8" max="8" width="11.42578125" bestFit="1" customWidth="1"/>
    <col min="9" max="10" width="8.7109375" hidden="1" customWidth="1"/>
    <col min="11" max="13" width="11.140625" customWidth="1"/>
    <col min="14" max="14" width="7.7109375" customWidth="1"/>
  </cols>
  <sheetData>
    <row r="1" spans="1:10" ht="18" x14ac:dyDescent="0.25">
      <c r="A1" s="34" t="s">
        <v>96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" x14ac:dyDescent="0.25">
      <c r="A2" s="34" t="s">
        <v>125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x14ac:dyDescent="0.25">
      <c r="A4" s="10"/>
      <c r="B4" s="10"/>
      <c r="C4" s="10"/>
      <c r="D4" s="13"/>
      <c r="E4" s="4"/>
      <c r="F4" s="10"/>
      <c r="G4" s="13"/>
      <c r="H4" s="10"/>
      <c r="I4" s="13"/>
      <c r="J4" s="13"/>
    </row>
    <row r="5" spans="1:10" ht="14.1" customHeight="1" x14ac:dyDescent="0.25">
      <c r="A5" s="11"/>
      <c r="B5" s="37" t="s">
        <v>104</v>
      </c>
      <c r="C5" s="38"/>
      <c r="D5" s="14"/>
      <c r="E5" s="37" t="s">
        <v>105</v>
      </c>
      <c r="F5" s="38"/>
      <c r="G5" s="14"/>
      <c r="H5" s="24" t="s">
        <v>106</v>
      </c>
      <c r="I5" s="14"/>
      <c r="J5" s="14"/>
    </row>
    <row r="6" spans="1:10" x14ac:dyDescent="0.25">
      <c r="A6" s="11"/>
      <c r="B6" s="1"/>
      <c r="C6" s="1"/>
      <c r="D6" s="15"/>
      <c r="E6" s="1"/>
      <c r="F6" s="1"/>
      <c r="G6" s="15"/>
      <c r="H6" s="1"/>
      <c r="I6" s="15"/>
      <c r="J6" s="15"/>
    </row>
    <row r="7" spans="1:10" x14ac:dyDescent="0.25">
      <c r="A7" s="5" t="s">
        <v>0</v>
      </c>
      <c r="B7" s="6"/>
      <c r="C7" s="6"/>
      <c r="D7" s="16"/>
      <c r="E7" s="6"/>
      <c r="F7" s="6"/>
      <c r="G7" s="16"/>
      <c r="H7" s="6"/>
      <c r="I7" s="16"/>
      <c r="J7" s="16"/>
    </row>
    <row r="8" spans="1:10" x14ac:dyDescent="0.25">
      <c r="A8" s="5" t="s">
        <v>1</v>
      </c>
      <c r="B8" s="7">
        <v>150000</v>
      </c>
      <c r="C8" s="7"/>
      <c r="D8" s="17"/>
      <c r="E8" s="7">
        <v>160000</v>
      </c>
      <c r="F8" s="7"/>
      <c r="G8" s="17"/>
      <c r="H8" s="7"/>
      <c r="I8" s="17"/>
      <c r="J8" s="17"/>
    </row>
    <row r="9" spans="1:10" x14ac:dyDescent="0.25">
      <c r="A9" s="5" t="s">
        <v>2</v>
      </c>
      <c r="B9" s="7">
        <v>1200</v>
      </c>
      <c r="C9" s="7"/>
      <c r="D9" s="17"/>
      <c r="E9" s="7">
        <v>2000</v>
      </c>
      <c r="F9" s="7"/>
      <c r="G9" s="17"/>
      <c r="H9" s="6"/>
      <c r="I9" s="17"/>
      <c r="J9" s="17"/>
    </row>
    <row r="10" spans="1:10" x14ac:dyDescent="0.25">
      <c r="A10" s="5" t="s">
        <v>3</v>
      </c>
      <c r="B10" s="6">
        <v>1440</v>
      </c>
      <c r="C10" s="7"/>
      <c r="D10" s="17"/>
      <c r="E10" s="6">
        <v>1800</v>
      </c>
      <c r="F10" s="7"/>
      <c r="G10" s="17"/>
      <c r="H10" s="6"/>
      <c r="I10" s="17"/>
      <c r="J10" s="17"/>
    </row>
    <row r="11" spans="1:10" ht="36.75" x14ac:dyDescent="0.25">
      <c r="A11" s="5" t="s">
        <v>4</v>
      </c>
      <c r="B11" s="7">
        <v>37500</v>
      </c>
      <c r="C11" s="7"/>
      <c r="D11" s="17"/>
      <c r="E11" s="7">
        <v>50558.92</v>
      </c>
      <c r="F11" s="7" t="s">
        <v>126</v>
      </c>
      <c r="G11" s="17"/>
      <c r="H11" s="31"/>
      <c r="I11" s="17"/>
      <c r="J11" s="17"/>
    </row>
    <row r="12" spans="1:10" x14ac:dyDescent="0.25">
      <c r="A12" s="5" t="s">
        <v>5</v>
      </c>
      <c r="B12" s="7"/>
      <c r="C12" s="6"/>
      <c r="D12" s="17"/>
      <c r="E12" s="7">
        <v>20</v>
      </c>
      <c r="F12" s="6"/>
      <c r="G12" s="17"/>
      <c r="H12" s="7"/>
      <c r="I12" s="17"/>
      <c r="J12" s="17"/>
    </row>
    <row r="13" spans="1:10" x14ac:dyDescent="0.25">
      <c r="A13" s="5" t="s">
        <v>6</v>
      </c>
      <c r="B13" s="7">
        <v>600</v>
      </c>
      <c r="C13" s="6"/>
      <c r="D13" s="17"/>
      <c r="E13" s="7">
        <v>600</v>
      </c>
      <c r="F13" s="6"/>
      <c r="G13" s="17"/>
      <c r="H13" s="6"/>
      <c r="I13" s="17"/>
      <c r="J13" s="17"/>
    </row>
    <row r="14" spans="1:10" x14ac:dyDescent="0.25">
      <c r="A14" s="5" t="s">
        <v>7</v>
      </c>
      <c r="B14" s="7">
        <v>1200</v>
      </c>
      <c r="C14" s="6"/>
      <c r="D14" s="17"/>
      <c r="E14" s="26">
        <v>500</v>
      </c>
      <c r="F14" s="6" t="s">
        <v>107</v>
      </c>
      <c r="G14" s="17"/>
      <c r="H14" s="32">
        <v>300</v>
      </c>
      <c r="I14" s="17"/>
      <c r="J14" s="17"/>
    </row>
    <row r="15" spans="1:10" x14ac:dyDescent="0.25">
      <c r="A15" s="5" t="s">
        <v>8</v>
      </c>
      <c r="B15" s="6">
        <v>1299.96</v>
      </c>
      <c r="C15" s="7"/>
      <c r="D15" s="17"/>
      <c r="E15" s="27">
        <v>3000</v>
      </c>
      <c r="F15" s="7" t="s">
        <v>108</v>
      </c>
      <c r="G15" s="17"/>
      <c r="H15" s="32">
        <v>3110</v>
      </c>
      <c r="I15" s="17"/>
      <c r="J15" s="17"/>
    </row>
    <row r="16" spans="1:10" x14ac:dyDescent="0.25">
      <c r="A16" s="5" t="s">
        <v>9</v>
      </c>
      <c r="B16" s="7">
        <v>5012.0600000000004</v>
      </c>
      <c r="C16" s="7"/>
      <c r="D16" s="17"/>
      <c r="E16" s="6">
        <v>8000</v>
      </c>
      <c r="F16" s="7"/>
      <c r="G16" s="17"/>
      <c r="H16" s="6"/>
      <c r="I16" s="17"/>
      <c r="J16" s="17"/>
    </row>
    <row r="17" spans="1:10" x14ac:dyDescent="0.25">
      <c r="A17" s="5" t="s">
        <v>10</v>
      </c>
      <c r="B17" s="6"/>
      <c r="C17" s="6"/>
      <c r="D17" s="17"/>
      <c r="E17" s="6"/>
      <c r="F17" s="6"/>
      <c r="G17" s="17"/>
      <c r="H17" s="6"/>
      <c r="I17" s="17"/>
      <c r="J17" s="17"/>
    </row>
    <row r="18" spans="1:10" x14ac:dyDescent="0.25">
      <c r="A18" s="5" t="s">
        <v>11</v>
      </c>
      <c r="B18" s="8">
        <v>198852.41200000001</v>
      </c>
      <c r="C18" s="8"/>
      <c r="D18" s="18"/>
      <c r="E18" s="8">
        <f>((((((((((E8)+(E9))+(E10))+(E11))+(E12))+(E13))+(E14))+(E15))+(E16))+(E17))</f>
        <v>226478.91999999998</v>
      </c>
      <c r="F18" s="8"/>
      <c r="G18" s="18"/>
      <c r="H18" s="8"/>
      <c r="I18" s="18"/>
      <c r="J18" s="18"/>
    </row>
    <row r="19" spans="1:10" x14ac:dyDescent="0.25">
      <c r="A19" s="5" t="s">
        <v>12</v>
      </c>
      <c r="B19" s="8">
        <f>(B18)-(0)</f>
        <v>198852.41200000001</v>
      </c>
      <c r="C19" s="8"/>
      <c r="D19" s="18"/>
      <c r="E19" s="8">
        <f>(E18)-(0)</f>
        <v>226478.91999999998</v>
      </c>
      <c r="F19" s="8"/>
      <c r="G19" s="18"/>
      <c r="H19" s="8"/>
      <c r="I19" s="18"/>
      <c r="J19" s="18"/>
    </row>
    <row r="20" spans="1:10" x14ac:dyDescent="0.25">
      <c r="A20" s="5" t="s">
        <v>13</v>
      </c>
      <c r="B20" s="6"/>
      <c r="C20" s="6"/>
      <c r="D20" s="16"/>
      <c r="E20" s="6"/>
      <c r="F20" s="6"/>
      <c r="G20" s="16"/>
      <c r="H20" s="6"/>
      <c r="I20" s="16"/>
      <c r="J20" s="16"/>
    </row>
    <row r="21" spans="1:10" x14ac:dyDescent="0.25">
      <c r="A21" s="5" t="s">
        <v>14</v>
      </c>
      <c r="B21" s="6"/>
      <c r="C21" s="6"/>
      <c r="D21" s="17"/>
      <c r="E21" s="6"/>
      <c r="F21" s="6"/>
      <c r="G21" s="17"/>
      <c r="H21" s="6"/>
      <c r="I21" s="17"/>
      <c r="J21" s="17"/>
    </row>
    <row r="22" spans="1:10" x14ac:dyDescent="0.25">
      <c r="A22" s="5" t="s">
        <v>15</v>
      </c>
      <c r="B22" s="6"/>
      <c r="C22" s="6"/>
      <c r="D22" s="17"/>
      <c r="E22" s="6"/>
      <c r="F22" s="6"/>
      <c r="G22" s="17"/>
      <c r="H22" s="6"/>
      <c r="I22" s="17"/>
      <c r="J22" s="17"/>
    </row>
    <row r="23" spans="1:10" x14ac:dyDescent="0.25">
      <c r="A23" s="5" t="s">
        <v>16</v>
      </c>
      <c r="B23" s="7">
        <v>52329.39</v>
      </c>
      <c r="C23" s="7"/>
      <c r="D23" s="17"/>
      <c r="E23" s="25">
        <v>33418.42</v>
      </c>
      <c r="F23" s="7" t="s">
        <v>109</v>
      </c>
      <c r="G23" s="17"/>
      <c r="H23" s="7"/>
      <c r="I23" s="17"/>
      <c r="J23" s="17"/>
    </row>
    <row r="24" spans="1:10" ht="36.75" x14ac:dyDescent="0.25">
      <c r="A24" s="5" t="s">
        <v>17</v>
      </c>
      <c r="B24" s="7">
        <v>0</v>
      </c>
      <c r="C24" s="6"/>
      <c r="D24" s="17"/>
      <c r="E24" s="25">
        <v>24000</v>
      </c>
      <c r="F24" s="6" t="s">
        <v>124</v>
      </c>
      <c r="G24" s="17"/>
      <c r="H24" s="7"/>
      <c r="I24" s="17"/>
      <c r="J24" s="17"/>
    </row>
    <row r="25" spans="1:10" x14ac:dyDescent="0.25">
      <c r="A25" s="5" t="s">
        <v>18</v>
      </c>
      <c r="B25" s="7">
        <v>7032.72</v>
      </c>
      <c r="C25" s="6"/>
      <c r="D25" s="17"/>
      <c r="E25" s="7">
        <v>7773.81</v>
      </c>
      <c r="F25" s="6"/>
      <c r="G25" s="17"/>
      <c r="H25" s="7"/>
      <c r="I25" s="17"/>
      <c r="J25" s="17"/>
    </row>
    <row r="26" spans="1:10" x14ac:dyDescent="0.25">
      <c r="A26" s="5" t="s">
        <v>19</v>
      </c>
      <c r="B26" s="6"/>
      <c r="C26" s="7"/>
      <c r="D26" s="17"/>
      <c r="E26" s="6"/>
      <c r="F26" s="7"/>
      <c r="G26" s="17"/>
      <c r="H26" s="6"/>
      <c r="I26" s="17"/>
      <c r="J26" s="17"/>
    </row>
    <row r="27" spans="1:10" x14ac:dyDescent="0.25">
      <c r="A27" s="5" t="s">
        <v>20</v>
      </c>
      <c r="B27" s="7">
        <v>2500</v>
      </c>
      <c r="C27" s="7"/>
      <c r="D27" s="17"/>
      <c r="E27" s="6">
        <v>2500</v>
      </c>
      <c r="F27" s="7"/>
      <c r="G27" s="17"/>
      <c r="H27" s="6"/>
      <c r="I27" s="17"/>
      <c r="J27" s="17"/>
    </row>
    <row r="28" spans="1:10" x14ac:dyDescent="0.25">
      <c r="A28" s="5" t="s">
        <v>21</v>
      </c>
      <c r="B28" s="6">
        <v>15318.11</v>
      </c>
      <c r="C28" s="7"/>
      <c r="D28" s="17"/>
      <c r="E28" s="28">
        <v>16822.78</v>
      </c>
      <c r="F28" s="7"/>
      <c r="G28" s="17"/>
      <c r="H28" s="7"/>
      <c r="I28" s="17"/>
      <c r="J28" s="17"/>
    </row>
    <row r="29" spans="1:10" x14ac:dyDescent="0.25">
      <c r="A29" s="5" t="s">
        <v>22</v>
      </c>
      <c r="B29" s="6">
        <v>27048</v>
      </c>
      <c r="C29" s="7"/>
      <c r="D29" s="17"/>
      <c r="E29" s="25">
        <v>28176</v>
      </c>
      <c r="F29" s="7" t="s">
        <v>110</v>
      </c>
      <c r="G29" s="17"/>
      <c r="H29" s="7"/>
      <c r="I29" s="17"/>
      <c r="J29" s="17"/>
    </row>
    <row r="30" spans="1:10" x14ac:dyDescent="0.25">
      <c r="A30" s="5" t="s">
        <v>23</v>
      </c>
      <c r="B30" s="7">
        <v>228</v>
      </c>
      <c r="C30" s="7"/>
      <c r="D30" s="17"/>
      <c r="E30" s="7">
        <v>228</v>
      </c>
      <c r="F30" s="7"/>
      <c r="G30" s="17"/>
      <c r="H30" s="7"/>
      <c r="I30" s="17"/>
      <c r="J30" s="17"/>
    </row>
    <row r="31" spans="1:10" x14ac:dyDescent="0.25">
      <c r="A31" s="5" t="s">
        <v>24</v>
      </c>
      <c r="B31" s="6">
        <v>2127.36</v>
      </c>
      <c r="C31" s="7"/>
      <c r="D31" s="17"/>
      <c r="E31" s="7">
        <v>1222.8</v>
      </c>
      <c r="F31" s="7"/>
      <c r="G31" s="17"/>
      <c r="H31" s="7"/>
      <c r="I31" s="17"/>
      <c r="J31" s="17"/>
    </row>
    <row r="32" spans="1:10" x14ac:dyDescent="0.25">
      <c r="A32" s="5" t="s">
        <v>103</v>
      </c>
      <c r="B32" s="6"/>
      <c r="C32" s="7"/>
      <c r="D32" s="17"/>
      <c r="E32" s="7">
        <v>1500</v>
      </c>
      <c r="F32" s="7"/>
      <c r="G32" s="17"/>
      <c r="H32" s="7"/>
      <c r="I32" s="17"/>
      <c r="J32" s="17"/>
    </row>
    <row r="33" spans="1:10" ht="24.75" x14ac:dyDescent="0.25">
      <c r="A33" s="5" t="s">
        <v>25</v>
      </c>
      <c r="B33" s="7">
        <v>1075</v>
      </c>
      <c r="C33" s="7"/>
      <c r="D33" s="17"/>
      <c r="E33" s="25">
        <v>5575</v>
      </c>
      <c r="F33" s="7" t="s">
        <v>111</v>
      </c>
      <c r="G33" s="17"/>
      <c r="H33" s="7">
        <v>4753.24</v>
      </c>
      <c r="I33" s="17"/>
      <c r="J33" s="17"/>
    </row>
    <row r="34" spans="1:10" x14ac:dyDescent="0.25">
      <c r="A34" s="5" t="s">
        <v>26</v>
      </c>
      <c r="B34" s="8">
        <f>(((((((((((B22)+(B23))+(B24))+(B25))+(B26))+(B27))+(B28))+(B29))+(B30))+(B31))+(B33))</f>
        <v>107658.58</v>
      </c>
      <c r="C34" s="8">
        <f t="shared" ref="C34:E34" si="0">(((((((((((C22)+(C23))+(C24))+(C25))+(C26))+(C27))+(C28))+(C29))+(C30))+(C31))+(C33))</f>
        <v>0</v>
      </c>
      <c r="D34" s="8">
        <f t="shared" si="0"/>
        <v>0</v>
      </c>
      <c r="E34" s="8">
        <f t="shared" si="0"/>
        <v>119716.81</v>
      </c>
      <c r="F34" s="8"/>
      <c r="G34" s="18"/>
      <c r="H34" s="8"/>
      <c r="I34" s="18"/>
      <c r="J34" s="18"/>
    </row>
    <row r="35" spans="1:10" x14ac:dyDescent="0.25">
      <c r="A35" s="5" t="s">
        <v>27</v>
      </c>
      <c r="B35" s="7"/>
      <c r="C35" s="6"/>
      <c r="D35" s="17"/>
      <c r="E35" s="6"/>
      <c r="F35" s="6"/>
      <c r="G35" s="17"/>
      <c r="H35" s="6"/>
      <c r="I35" s="17"/>
      <c r="J35" s="17"/>
    </row>
    <row r="36" spans="1:10" x14ac:dyDescent="0.25">
      <c r="A36" s="5" t="s">
        <v>28</v>
      </c>
      <c r="B36" s="6"/>
      <c r="C36" s="6"/>
      <c r="D36" s="17"/>
      <c r="E36" s="6"/>
      <c r="F36" s="6"/>
      <c r="G36" s="17"/>
      <c r="H36" s="6"/>
      <c r="I36" s="17"/>
      <c r="J36" s="17"/>
    </row>
    <row r="37" spans="1:10" x14ac:dyDescent="0.25">
      <c r="A37" s="5" t="s">
        <v>29</v>
      </c>
      <c r="B37" s="7">
        <v>675</v>
      </c>
      <c r="C37" s="7"/>
      <c r="D37" s="17"/>
      <c r="E37" s="7">
        <v>500</v>
      </c>
      <c r="F37" s="7"/>
      <c r="G37" s="17"/>
      <c r="H37" s="7"/>
      <c r="I37" s="17"/>
      <c r="J37" s="17"/>
    </row>
    <row r="38" spans="1:10" x14ac:dyDescent="0.25">
      <c r="A38" s="5" t="s">
        <v>30</v>
      </c>
      <c r="B38" s="7">
        <v>6000</v>
      </c>
      <c r="C38" s="7"/>
      <c r="D38" s="17"/>
      <c r="E38" s="7">
        <v>6000</v>
      </c>
      <c r="F38" s="7"/>
      <c r="G38" s="17"/>
      <c r="H38" s="7"/>
      <c r="I38" s="17"/>
      <c r="J38" s="17"/>
    </row>
    <row r="39" spans="1:10" x14ac:dyDescent="0.25">
      <c r="A39" s="5" t="s">
        <v>31</v>
      </c>
      <c r="B39" s="7">
        <v>1583.37</v>
      </c>
      <c r="C39" s="7"/>
      <c r="D39" s="17"/>
      <c r="E39" s="28">
        <v>0</v>
      </c>
      <c r="F39" s="7"/>
      <c r="G39" s="17"/>
      <c r="H39" s="7"/>
      <c r="I39" s="17"/>
      <c r="J39" s="17"/>
    </row>
    <row r="40" spans="1:10" x14ac:dyDescent="0.25">
      <c r="A40" s="5" t="s">
        <v>32</v>
      </c>
      <c r="B40" s="7">
        <v>145.85</v>
      </c>
      <c r="C40" s="7"/>
      <c r="D40" s="17"/>
      <c r="E40" s="28">
        <v>0</v>
      </c>
      <c r="F40" s="7"/>
      <c r="G40" s="17"/>
      <c r="H40" s="7"/>
      <c r="I40" s="17"/>
      <c r="J40" s="17"/>
    </row>
    <row r="41" spans="1:10" x14ac:dyDescent="0.25">
      <c r="A41" s="5" t="s">
        <v>33</v>
      </c>
      <c r="B41" s="8">
        <v>6675</v>
      </c>
      <c r="C41" s="8"/>
      <c r="D41" s="18"/>
      <c r="E41" s="8">
        <f>(E39)+(E40)</f>
        <v>0</v>
      </c>
      <c r="F41" s="8"/>
      <c r="G41" s="18"/>
      <c r="H41" s="8"/>
      <c r="I41" s="18"/>
      <c r="J41" s="18"/>
    </row>
    <row r="42" spans="1:10" ht="24.75" x14ac:dyDescent="0.25">
      <c r="A42" s="5" t="s">
        <v>98</v>
      </c>
      <c r="B42" s="7">
        <v>2640</v>
      </c>
      <c r="C42" s="7"/>
      <c r="D42" s="17"/>
      <c r="E42" s="27">
        <v>3000</v>
      </c>
      <c r="F42" s="7" t="s">
        <v>112</v>
      </c>
      <c r="G42" s="17"/>
      <c r="H42" s="7"/>
      <c r="I42" s="17"/>
      <c r="J42" s="17"/>
    </row>
    <row r="43" spans="1:10" ht="14.1" customHeight="1" x14ac:dyDescent="0.25">
      <c r="A43" s="12" t="s">
        <v>99</v>
      </c>
      <c r="B43" s="6">
        <v>900</v>
      </c>
      <c r="C43" s="7"/>
      <c r="D43" s="17"/>
      <c r="E43" s="6">
        <v>900</v>
      </c>
      <c r="F43" s="7"/>
      <c r="G43" s="17"/>
      <c r="H43" s="6"/>
      <c r="I43" s="17"/>
      <c r="J43" s="17"/>
    </row>
    <row r="44" spans="1:10" x14ac:dyDescent="0.25">
      <c r="A44" s="5" t="s">
        <v>100</v>
      </c>
      <c r="B44" s="7">
        <v>192</v>
      </c>
      <c r="C44" s="7"/>
      <c r="D44" s="17"/>
      <c r="E44" s="7">
        <v>192</v>
      </c>
      <c r="F44" s="7"/>
      <c r="G44" s="17"/>
      <c r="H44" s="7"/>
      <c r="I44" s="17"/>
      <c r="J44" s="17"/>
    </row>
    <row r="45" spans="1:10" x14ac:dyDescent="0.25">
      <c r="A45" s="5" t="s">
        <v>34</v>
      </c>
      <c r="B45" s="6">
        <v>2250</v>
      </c>
      <c r="C45" s="7"/>
      <c r="D45" s="17"/>
      <c r="E45" s="6">
        <v>2250</v>
      </c>
      <c r="F45" s="7"/>
      <c r="G45" s="17"/>
      <c r="H45" s="6"/>
      <c r="I45" s="17"/>
      <c r="J45" s="17"/>
    </row>
    <row r="46" spans="1:10" x14ac:dyDescent="0.25">
      <c r="A46" s="5" t="s">
        <v>35</v>
      </c>
      <c r="B46" s="6">
        <v>0</v>
      </c>
      <c r="C46" s="7"/>
      <c r="D46" s="17"/>
      <c r="E46" s="6">
        <v>0</v>
      </c>
      <c r="F46" s="7"/>
      <c r="G46" s="17"/>
      <c r="H46" s="6"/>
      <c r="I46" s="17"/>
      <c r="J46" s="17"/>
    </row>
    <row r="47" spans="1:10" ht="24.75" x14ac:dyDescent="0.25">
      <c r="A47" s="5" t="s">
        <v>36</v>
      </c>
      <c r="B47" s="7">
        <v>960</v>
      </c>
      <c r="C47" s="6"/>
      <c r="D47" s="17"/>
      <c r="E47" s="25">
        <v>2000</v>
      </c>
      <c r="F47" s="6" t="s">
        <v>113</v>
      </c>
      <c r="G47" s="17"/>
      <c r="H47" s="7"/>
      <c r="I47" s="17"/>
      <c r="J47" s="17"/>
    </row>
    <row r="48" spans="1:10" x14ac:dyDescent="0.25">
      <c r="A48" s="5" t="s">
        <v>37</v>
      </c>
      <c r="B48" s="8">
        <f>(((((((((B36)+(B37))+(B38))+(B41))+(B42))+(B43))+(B44))+(B45))+(B46))+(B47)</f>
        <v>20292</v>
      </c>
      <c r="C48" s="8"/>
      <c r="D48" s="18"/>
      <c r="E48" s="8">
        <f>(((((((((E36)+(E37))+(E38))+(E41))+(E42))+(E43))+(E44))+(E45))+(E46))+(E47)</f>
        <v>14842</v>
      </c>
      <c r="F48" s="8"/>
      <c r="G48" s="18"/>
      <c r="H48" s="8"/>
      <c r="I48" s="18"/>
      <c r="J48" s="18"/>
    </row>
    <row r="49" spans="1:10" x14ac:dyDescent="0.25">
      <c r="A49" s="5" t="s">
        <v>38</v>
      </c>
      <c r="B49" s="6"/>
      <c r="C49" s="7"/>
      <c r="D49" s="17"/>
      <c r="E49" s="6"/>
      <c r="F49" s="7"/>
      <c r="G49" s="17"/>
      <c r="H49" s="6"/>
      <c r="I49" s="17"/>
      <c r="J49" s="17"/>
    </row>
    <row r="50" spans="1:10" x14ac:dyDescent="0.25">
      <c r="A50" s="5" t="s">
        <v>39</v>
      </c>
      <c r="B50" s="6">
        <v>3600</v>
      </c>
      <c r="C50" s="7"/>
      <c r="D50" s="17"/>
      <c r="E50" s="27">
        <v>3800</v>
      </c>
      <c r="F50" s="7" t="s">
        <v>110</v>
      </c>
      <c r="G50" s="17"/>
      <c r="H50" s="6"/>
      <c r="I50" s="17"/>
      <c r="J50" s="17"/>
    </row>
    <row r="51" spans="1:10" x14ac:dyDescent="0.25">
      <c r="A51" s="5" t="s">
        <v>40</v>
      </c>
      <c r="B51" s="7"/>
      <c r="C51" s="6"/>
      <c r="D51" s="17"/>
      <c r="E51" s="7"/>
      <c r="F51" s="6"/>
      <c r="G51" s="17"/>
      <c r="H51" s="7"/>
      <c r="I51" s="17"/>
      <c r="J51" s="17"/>
    </row>
    <row r="52" spans="1:10" ht="24.75" x14ac:dyDescent="0.25">
      <c r="A52" s="5" t="s">
        <v>41</v>
      </c>
      <c r="B52" s="7">
        <v>4500</v>
      </c>
      <c r="C52" s="6"/>
      <c r="D52" s="17"/>
      <c r="E52" s="26">
        <v>1000</v>
      </c>
      <c r="F52" s="6" t="s">
        <v>114</v>
      </c>
      <c r="G52" s="17"/>
      <c r="H52" s="7" t="s">
        <v>115</v>
      </c>
      <c r="I52" s="17"/>
      <c r="J52" s="17"/>
    </row>
    <row r="53" spans="1:10" x14ac:dyDescent="0.25">
      <c r="A53" s="5" t="s">
        <v>42</v>
      </c>
      <c r="B53" s="6">
        <v>400</v>
      </c>
      <c r="C53" s="7"/>
      <c r="D53" s="17"/>
      <c r="E53" s="6">
        <v>472</v>
      </c>
      <c r="F53" s="7"/>
      <c r="G53" s="17"/>
      <c r="H53" s="6"/>
      <c r="I53" s="17"/>
      <c r="J53" s="17"/>
    </row>
    <row r="54" spans="1:10" x14ac:dyDescent="0.25">
      <c r="A54" s="5" t="s">
        <v>43</v>
      </c>
      <c r="B54" s="8">
        <f>((((B49)+(B50))+(B51))+(B52))+(B53)</f>
        <v>8500</v>
      </c>
      <c r="C54" s="8">
        <f>((((C49)+(C50))+(C51))+(C52))+(C53)</f>
        <v>0</v>
      </c>
      <c r="D54" s="18"/>
      <c r="E54" s="8">
        <f>((((E49)+(E50))+(E51))+(E52))+(E53)</f>
        <v>5272</v>
      </c>
      <c r="F54" s="8"/>
      <c r="G54" s="18"/>
      <c r="H54" s="8"/>
      <c r="I54" s="18"/>
      <c r="J54" s="18"/>
    </row>
    <row r="55" spans="1:10" x14ac:dyDescent="0.25">
      <c r="A55" s="5" t="s">
        <v>44</v>
      </c>
      <c r="B55" s="6"/>
      <c r="C55" s="6"/>
      <c r="D55" s="17"/>
      <c r="E55" s="6"/>
      <c r="F55" s="6"/>
      <c r="G55" s="17"/>
      <c r="H55" s="6"/>
      <c r="I55" s="17"/>
      <c r="J55" s="17"/>
    </row>
    <row r="56" spans="1:10" x14ac:dyDescent="0.25">
      <c r="A56" s="5" t="s">
        <v>45</v>
      </c>
      <c r="B56" s="6"/>
      <c r="C56" s="6"/>
      <c r="D56" s="17"/>
      <c r="E56" s="6"/>
      <c r="F56" s="6"/>
      <c r="G56" s="17"/>
      <c r="H56" s="6"/>
      <c r="I56" s="17"/>
      <c r="J56" s="17"/>
    </row>
    <row r="57" spans="1:10" x14ac:dyDescent="0.25">
      <c r="A57" s="5" t="s">
        <v>46</v>
      </c>
      <c r="B57" s="7">
        <v>5400</v>
      </c>
      <c r="C57" s="7"/>
      <c r="D57" s="17"/>
      <c r="E57" s="7">
        <v>5500</v>
      </c>
      <c r="F57" s="7"/>
      <c r="G57" s="17"/>
      <c r="H57" s="7"/>
      <c r="I57" s="17"/>
      <c r="J57" s="17"/>
    </row>
    <row r="58" spans="1:10" x14ac:dyDescent="0.25">
      <c r="B58" s="7"/>
      <c r="C58" s="7"/>
      <c r="D58" s="17"/>
      <c r="E58" s="7"/>
      <c r="F58" s="7"/>
      <c r="G58" s="17"/>
      <c r="H58" s="7"/>
      <c r="I58" s="17"/>
      <c r="J58" s="17"/>
    </row>
    <row r="59" spans="1:10" ht="24.75" x14ac:dyDescent="0.25">
      <c r="A59" s="5" t="s">
        <v>47</v>
      </c>
      <c r="B59" s="7">
        <v>2640</v>
      </c>
      <c r="C59" s="7"/>
      <c r="D59" s="17"/>
      <c r="E59" s="6">
        <v>7000</v>
      </c>
      <c r="F59" s="7" t="s">
        <v>116</v>
      </c>
      <c r="G59" s="17"/>
      <c r="H59" s="7"/>
      <c r="I59" s="17"/>
      <c r="J59" s="17"/>
    </row>
    <row r="60" spans="1:10" x14ac:dyDescent="0.25">
      <c r="A60" s="5" t="s">
        <v>101</v>
      </c>
      <c r="B60" s="7">
        <v>3600</v>
      </c>
      <c r="C60" s="7"/>
      <c r="D60" s="17"/>
      <c r="E60" s="6">
        <v>3600</v>
      </c>
      <c r="F60" s="7"/>
      <c r="G60" s="17"/>
      <c r="H60" s="7"/>
      <c r="I60" s="17"/>
      <c r="J60" s="17"/>
    </row>
    <row r="61" spans="1:10" x14ac:dyDescent="0.25">
      <c r="A61" s="5" t="s">
        <v>102</v>
      </c>
      <c r="B61" s="8">
        <f>(((B56)+(B57))+(B58))+(B59)</f>
        <v>8040</v>
      </c>
      <c r="C61" s="8"/>
      <c r="D61" s="18"/>
      <c r="E61" s="8">
        <f>(((E56)+(E57))+(E58))+(E59)</f>
        <v>12500</v>
      </c>
      <c r="F61" s="8"/>
      <c r="G61" s="18"/>
      <c r="H61" s="8"/>
      <c r="I61" s="18"/>
      <c r="J61" s="18"/>
    </row>
    <row r="62" spans="1:10" x14ac:dyDescent="0.25">
      <c r="A62" s="5" t="s">
        <v>48</v>
      </c>
      <c r="B62" s="6">
        <v>1200</v>
      </c>
      <c r="C62" s="7"/>
      <c r="D62" s="17"/>
      <c r="E62" s="6">
        <v>1200</v>
      </c>
      <c r="F62" s="7"/>
      <c r="G62" s="17"/>
      <c r="H62" s="6"/>
      <c r="I62" s="17"/>
      <c r="J62" s="17"/>
    </row>
    <row r="63" spans="1:10" ht="24.75" x14ac:dyDescent="0.25">
      <c r="A63" s="5" t="s">
        <v>49</v>
      </c>
      <c r="B63" s="7">
        <v>2400</v>
      </c>
      <c r="C63" s="7"/>
      <c r="D63" s="17"/>
      <c r="E63" s="25">
        <v>3000</v>
      </c>
      <c r="F63" s="7" t="s">
        <v>117</v>
      </c>
      <c r="G63" s="17"/>
      <c r="H63" s="7"/>
      <c r="I63" s="17"/>
      <c r="J63" s="17"/>
    </row>
    <row r="64" spans="1:10" x14ac:dyDescent="0.25">
      <c r="A64" s="5" t="s">
        <v>50</v>
      </c>
      <c r="B64" s="6">
        <v>6000</v>
      </c>
      <c r="C64" s="7"/>
      <c r="D64" s="17"/>
      <c r="E64" s="26">
        <v>3000</v>
      </c>
      <c r="F64" s="7" t="s">
        <v>118</v>
      </c>
      <c r="G64" s="17"/>
      <c r="H64" s="6"/>
      <c r="I64" s="17"/>
      <c r="J64" s="17"/>
    </row>
    <row r="65" spans="1:10" x14ac:dyDescent="0.25">
      <c r="A65" s="5" t="s">
        <v>51</v>
      </c>
      <c r="B65" s="6">
        <v>204</v>
      </c>
      <c r="C65" s="7"/>
      <c r="D65" s="17"/>
      <c r="E65" s="6">
        <v>204</v>
      </c>
      <c r="F65" s="7"/>
      <c r="G65" s="17"/>
      <c r="H65" s="6"/>
      <c r="I65" s="17"/>
      <c r="J65" s="17"/>
    </row>
    <row r="66" spans="1:10" x14ac:dyDescent="0.25">
      <c r="A66" s="5" t="s">
        <v>52</v>
      </c>
      <c r="B66" s="6">
        <v>480</v>
      </c>
      <c r="C66" s="7"/>
      <c r="D66" s="17"/>
      <c r="E66" s="6">
        <v>300</v>
      </c>
      <c r="F66" s="7"/>
      <c r="G66" s="17"/>
      <c r="H66" s="6"/>
      <c r="I66" s="17"/>
      <c r="J66" s="17"/>
    </row>
    <row r="67" spans="1:10" x14ac:dyDescent="0.25">
      <c r="A67" s="5" t="s">
        <v>53</v>
      </c>
      <c r="B67" s="6">
        <v>480</v>
      </c>
      <c r="C67" s="7"/>
      <c r="D67" s="17"/>
      <c r="E67" s="6">
        <v>480</v>
      </c>
      <c r="F67" s="7"/>
      <c r="G67" s="17"/>
      <c r="H67" s="7"/>
      <c r="I67" s="17"/>
      <c r="J67" s="17"/>
    </row>
    <row r="68" spans="1:10" x14ac:dyDescent="0.25">
      <c r="A68" s="5" t="s">
        <v>54</v>
      </c>
      <c r="B68" s="8">
        <f>(((((B62)+(B63))+(B64))+(B65))+(B66))+(B67)</f>
        <v>10764</v>
      </c>
      <c r="C68" s="8"/>
      <c r="D68" s="18"/>
      <c r="E68" s="8">
        <f>(((((E62)+(E63))+(E64))+(E65))+(E66))+(E67)</f>
        <v>8184</v>
      </c>
      <c r="F68" s="8"/>
      <c r="G68" s="18"/>
      <c r="H68" s="8"/>
      <c r="I68" s="18"/>
      <c r="J68" s="18"/>
    </row>
    <row r="69" spans="1:10" x14ac:dyDescent="0.25">
      <c r="A69" s="5" t="s">
        <v>55</v>
      </c>
      <c r="B69" s="6"/>
      <c r="C69" s="6"/>
      <c r="D69" s="17"/>
      <c r="E69" s="6"/>
      <c r="F69" s="6"/>
      <c r="G69" s="17"/>
      <c r="H69" s="6"/>
      <c r="I69" s="17"/>
      <c r="J69" s="17"/>
    </row>
    <row r="70" spans="1:10" x14ac:dyDescent="0.25">
      <c r="A70" s="5" t="s">
        <v>56</v>
      </c>
      <c r="B70" s="7"/>
      <c r="C70" s="7"/>
      <c r="D70" s="17"/>
      <c r="E70" s="6"/>
      <c r="F70" s="7"/>
      <c r="G70" s="17"/>
      <c r="H70" s="7"/>
      <c r="I70" s="17"/>
      <c r="J70" s="17"/>
    </row>
    <row r="71" spans="1:10" x14ac:dyDescent="0.25">
      <c r="A71" s="5" t="s">
        <v>57</v>
      </c>
      <c r="B71" s="6">
        <v>1200</v>
      </c>
      <c r="C71" s="7"/>
      <c r="D71" s="17"/>
      <c r="E71" s="30">
        <v>200</v>
      </c>
      <c r="F71" s="7" t="s">
        <v>119</v>
      </c>
      <c r="G71" s="17"/>
      <c r="H71" s="6"/>
      <c r="I71" s="17"/>
      <c r="J71" s="17"/>
    </row>
    <row r="72" spans="1:10" x14ac:dyDescent="0.25">
      <c r="A72" s="5" t="s">
        <v>58</v>
      </c>
      <c r="B72" s="6">
        <v>6000</v>
      </c>
      <c r="C72" s="6"/>
      <c r="D72" s="17"/>
      <c r="E72" s="27">
        <v>5304</v>
      </c>
      <c r="F72" s="6" t="s">
        <v>120</v>
      </c>
      <c r="G72" s="17"/>
      <c r="H72" s="7"/>
      <c r="I72" s="17"/>
      <c r="J72" s="17"/>
    </row>
    <row r="73" spans="1:10" ht="14.1" customHeight="1" x14ac:dyDescent="0.25">
      <c r="A73" s="5" t="s">
        <v>59</v>
      </c>
      <c r="B73" s="6">
        <v>420</v>
      </c>
      <c r="C73" s="6"/>
      <c r="D73" s="17"/>
      <c r="E73" s="27">
        <v>400</v>
      </c>
      <c r="F73" s="6"/>
      <c r="G73" s="17"/>
      <c r="H73" s="7"/>
      <c r="I73" s="17"/>
      <c r="J73" s="17"/>
    </row>
    <row r="74" spans="1:10" x14ac:dyDescent="0.25">
      <c r="A74" s="5" t="s">
        <v>60</v>
      </c>
      <c r="B74" s="8">
        <f>((((B69)+(B70))+(B71))+(B72))+(B73)</f>
        <v>7620</v>
      </c>
      <c r="C74" s="8"/>
      <c r="D74" s="18"/>
      <c r="E74" s="29">
        <f>((((E69)+(E70))+(E71))+(E72))+(E73)</f>
        <v>5904</v>
      </c>
      <c r="F74" s="8"/>
      <c r="G74" s="18"/>
      <c r="H74" s="8"/>
      <c r="I74" s="18"/>
      <c r="J74" s="18"/>
    </row>
    <row r="75" spans="1:10" x14ac:dyDescent="0.25">
      <c r="A75" s="5" t="s">
        <v>61</v>
      </c>
      <c r="B75" s="6">
        <v>4440</v>
      </c>
      <c r="C75" s="7"/>
      <c r="D75" s="17"/>
      <c r="E75" s="6">
        <v>5192</v>
      </c>
      <c r="F75" s="7"/>
      <c r="G75" s="17"/>
      <c r="H75" s="6"/>
      <c r="I75" s="17"/>
      <c r="J75" s="17"/>
    </row>
    <row r="76" spans="1:10" x14ac:dyDescent="0.25">
      <c r="A76" s="5" t="s">
        <v>62</v>
      </c>
      <c r="B76" s="7">
        <v>2448</v>
      </c>
      <c r="C76" s="7"/>
      <c r="D76" s="17"/>
      <c r="E76" s="7">
        <v>2700</v>
      </c>
      <c r="F76" s="7"/>
      <c r="G76" s="17"/>
      <c r="H76" s="6"/>
      <c r="I76" s="17"/>
      <c r="J76" s="17"/>
    </row>
    <row r="77" spans="1:10" x14ac:dyDescent="0.25">
      <c r="A77" s="5" t="s">
        <v>63</v>
      </c>
      <c r="B77" s="7">
        <v>2520</v>
      </c>
      <c r="C77" s="7"/>
      <c r="D77" s="17"/>
      <c r="E77" s="7">
        <v>3000</v>
      </c>
      <c r="F77" s="7"/>
      <c r="G77" s="17"/>
      <c r="H77" s="7"/>
      <c r="I77" s="17"/>
      <c r="J77" s="17"/>
    </row>
    <row r="78" spans="1:10" x14ac:dyDescent="0.25">
      <c r="A78" s="5" t="s">
        <v>64</v>
      </c>
      <c r="B78" s="6">
        <v>17184</v>
      </c>
      <c r="C78" s="7"/>
      <c r="D78" s="17"/>
      <c r="E78" s="6">
        <v>18043</v>
      </c>
      <c r="F78" s="7"/>
      <c r="G78" s="17"/>
      <c r="H78" s="7"/>
      <c r="I78" s="17"/>
      <c r="J78" s="17"/>
    </row>
    <row r="79" spans="1:10" x14ac:dyDescent="0.25">
      <c r="A79" s="5" t="s">
        <v>65</v>
      </c>
      <c r="B79" s="6">
        <v>6000</v>
      </c>
      <c r="C79" s="7"/>
      <c r="D79" s="17"/>
      <c r="E79" s="7">
        <v>6500</v>
      </c>
      <c r="F79" s="7" t="s">
        <v>121</v>
      </c>
      <c r="G79" s="17"/>
      <c r="H79" s="6"/>
      <c r="I79" s="17"/>
      <c r="J79" s="17"/>
    </row>
    <row r="80" spans="1:10" x14ac:dyDescent="0.25">
      <c r="A80" s="5" t="s">
        <v>66</v>
      </c>
      <c r="B80" s="7">
        <v>0</v>
      </c>
      <c r="C80" s="7"/>
      <c r="D80" s="17"/>
      <c r="E80" s="27">
        <v>8838</v>
      </c>
      <c r="F80" s="7"/>
      <c r="G80" s="17"/>
      <c r="H80" s="6"/>
      <c r="I80" s="17"/>
      <c r="J80" s="17"/>
    </row>
    <row r="81" spans="1:10" x14ac:dyDescent="0.25">
      <c r="A81" s="5" t="s">
        <v>67</v>
      </c>
      <c r="B81" s="6">
        <v>12000</v>
      </c>
      <c r="C81" s="7"/>
      <c r="D81" s="17"/>
      <c r="E81" s="7">
        <v>8000</v>
      </c>
      <c r="F81" s="7"/>
      <c r="G81" s="17"/>
      <c r="H81" s="7"/>
      <c r="I81" s="17"/>
      <c r="J81" s="17"/>
    </row>
    <row r="82" spans="1:10" x14ac:dyDescent="0.25">
      <c r="A82" s="5" t="s">
        <v>68</v>
      </c>
      <c r="B82" s="6">
        <v>600</v>
      </c>
      <c r="C82" s="6"/>
      <c r="D82" s="17"/>
      <c r="E82" s="6">
        <v>600</v>
      </c>
      <c r="F82" s="6"/>
      <c r="G82" s="17"/>
      <c r="H82" s="6"/>
      <c r="I82" s="17"/>
      <c r="J82" s="17"/>
    </row>
    <row r="83" spans="1:10" x14ac:dyDescent="0.25">
      <c r="A83" s="5" t="s">
        <v>69</v>
      </c>
      <c r="B83" s="6">
        <v>2496</v>
      </c>
      <c r="C83" s="7"/>
      <c r="D83" s="17"/>
      <c r="E83" s="6">
        <v>2300</v>
      </c>
      <c r="F83" s="7"/>
      <c r="G83" s="17"/>
      <c r="H83" s="6"/>
      <c r="I83" s="17"/>
      <c r="J83" s="17"/>
    </row>
    <row r="84" spans="1:10" x14ac:dyDescent="0.25">
      <c r="A84" s="5" t="s">
        <v>70</v>
      </c>
      <c r="B84" s="6"/>
      <c r="C84" s="6"/>
      <c r="D84" s="17"/>
      <c r="E84" s="7"/>
      <c r="F84" s="6"/>
      <c r="G84" s="17"/>
      <c r="H84" s="7"/>
      <c r="I84" s="17"/>
      <c r="J84" s="17"/>
    </row>
    <row r="85" spans="1:10" ht="24.75" x14ac:dyDescent="0.25">
      <c r="A85" s="5" t="s">
        <v>71</v>
      </c>
      <c r="B85" s="7">
        <v>18850</v>
      </c>
      <c r="C85" s="7"/>
      <c r="D85" s="17"/>
      <c r="E85" s="25">
        <v>19307</v>
      </c>
      <c r="F85" s="7" t="s">
        <v>122</v>
      </c>
      <c r="G85" s="17"/>
      <c r="H85" s="7"/>
      <c r="I85" s="17"/>
      <c r="J85" s="17"/>
    </row>
    <row r="86" spans="1:10" x14ac:dyDescent="0.25">
      <c r="A86" s="5" t="s">
        <v>72</v>
      </c>
      <c r="B86" s="7">
        <v>1300</v>
      </c>
      <c r="C86" s="7"/>
      <c r="D86" s="17"/>
      <c r="E86" s="25">
        <v>1500</v>
      </c>
      <c r="F86" s="7"/>
      <c r="G86" s="17"/>
      <c r="H86" s="7"/>
      <c r="I86" s="17"/>
      <c r="J86" s="17"/>
    </row>
    <row r="87" spans="1:10" ht="24.75" x14ac:dyDescent="0.25">
      <c r="A87" s="5" t="s">
        <v>73</v>
      </c>
      <c r="B87" s="6">
        <v>120</v>
      </c>
      <c r="C87" s="6"/>
      <c r="D87" s="17"/>
      <c r="E87" s="25">
        <v>300</v>
      </c>
      <c r="F87" s="6" t="s">
        <v>123</v>
      </c>
      <c r="G87" s="17"/>
      <c r="H87" s="6"/>
      <c r="I87" s="17"/>
      <c r="J87" s="17"/>
    </row>
    <row r="88" spans="1:10" x14ac:dyDescent="0.25">
      <c r="A88" s="5" t="s">
        <v>74</v>
      </c>
      <c r="B88" s="8">
        <f>((((((((((((((((B55)+(B61))+(B68))+(B74))+(B75))+(B76))+(B77))+(B78))+(B79))+(B80))+(B81))+(B82))+(B83))+(B84))+(B85))+(B86))+(B87)</f>
        <v>94382</v>
      </c>
      <c r="C88" s="8"/>
      <c r="D88" s="18"/>
      <c r="E88" s="8">
        <f>((((((((((((((((E55)+(E61))+(E68))+(E74))+(E75))+(E76))+(E77))+(E78))+(E79))+(E80))+(E81))+(E82))+(E83))+(E84))+(E85))+(E86))+(E87)</f>
        <v>102868</v>
      </c>
      <c r="F88" s="8"/>
      <c r="G88" s="18"/>
      <c r="H88" s="8"/>
      <c r="I88" s="18"/>
      <c r="J88" s="18"/>
    </row>
    <row r="89" spans="1:10" x14ac:dyDescent="0.25">
      <c r="A89" s="5" t="s">
        <v>75</v>
      </c>
      <c r="B89" s="6"/>
      <c r="C89" s="6"/>
      <c r="D89" s="17"/>
      <c r="E89" s="6"/>
      <c r="F89" s="6"/>
      <c r="G89" s="17"/>
      <c r="H89" s="6"/>
      <c r="I89" s="17"/>
      <c r="J89" s="17"/>
    </row>
    <row r="90" spans="1:10" ht="24.75" x14ac:dyDescent="0.25">
      <c r="A90" s="5" t="s">
        <v>76</v>
      </c>
      <c r="B90" s="7"/>
      <c r="C90" s="6"/>
      <c r="D90" s="17"/>
      <c r="E90" s="6"/>
      <c r="F90" s="6"/>
      <c r="G90" s="17"/>
      <c r="H90" s="6"/>
      <c r="I90" s="17"/>
      <c r="J90" s="17"/>
    </row>
    <row r="91" spans="1:10" x14ac:dyDescent="0.25">
      <c r="A91" s="5" t="s">
        <v>77</v>
      </c>
      <c r="B91" s="8">
        <f>(B89)+(B90)</f>
        <v>0</v>
      </c>
      <c r="C91" s="8"/>
      <c r="D91" s="18"/>
      <c r="E91" s="8">
        <f>(E89)+(E90)</f>
        <v>0</v>
      </c>
      <c r="F91" s="8"/>
      <c r="G91" s="18"/>
      <c r="H91" s="8"/>
      <c r="I91" s="18"/>
      <c r="J91" s="18"/>
    </row>
    <row r="92" spans="1:10" x14ac:dyDescent="0.25">
      <c r="A92" s="5" t="s">
        <v>78</v>
      </c>
      <c r="B92" s="6"/>
      <c r="C92" s="6"/>
      <c r="D92" s="17"/>
      <c r="E92" s="6"/>
      <c r="F92" s="6"/>
      <c r="G92" s="17"/>
      <c r="H92" s="6"/>
      <c r="I92" s="17"/>
      <c r="J92" s="17"/>
    </row>
    <row r="93" spans="1:10" x14ac:dyDescent="0.25">
      <c r="A93" s="5" t="s">
        <v>79</v>
      </c>
      <c r="B93" s="6">
        <v>0</v>
      </c>
      <c r="C93" s="6"/>
      <c r="D93" s="17"/>
      <c r="E93" s="6">
        <v>0</v>
      </c>
      <c r="F93" s="6"/>
      <c r="G93" s="17"/>
      <c r="H93" s="7"/>
      <c r="I93" s="17"/>
      <c r="J93" s="17"/>
    </row>
    <row r="94" spans="1:10" x14ac:dyDescent="0.25">
      <c r="A94" s="5" t="s">
        <v>80</v>
      </c>
      <c r="B94" s="8">
        <f>(B92)+(B93)</f>
        <v>0</v>
      </c>
      <c r="C94" s="8"/>
      <c r="D94" s="18"/>
      <c r="E94" s="8">
        <f>(E92)+(E93)</f>
        <v>0</v>
      </c>
      <c r="F94" s="8"/>
      <c r="G94" s="18"/>
      <c r="H94" s="8"/>
      <c r="I94" s="18"/>
      <c r="J94" s="18"/>
    </row>
    <row r="95" spans="1:10" x14ac:dyDescent="0.25">
      <c r="A95" s="5" t="s">
        <v>81</v>
      </c>
      <c r="B95" s="6"/>
      <c r="C95" s="6"/>
      <c r="D95" s="17"/>
      <c r="E95" s="6"/>
      <c r="F95" s="6"/>
      <c r="G95" s="17"/>
      <c r="H95" s="6"/>
      <c r="I95" s="17"/>
      <c r="J95" s="17"/>
    </row>
    <row r="96" spans="1:10" x14ac:dyDescent="0.25">
      <c r="A96" s="5" t="s">
        <v>82</v>
      </c>
      <c r="B96" s="6">
        <v>500</v>
      </c>
      <c r="C96" s="7"/>
      <c r="D96" s="17"/>
      <c r="E96" s="6">
        <v>0</v>
      </c>
      <c r="F96" s="7"/>
      <c r="G96" s="17"/>
      <c r="H96" s="6"/>
      <c r="I96" s="17"/>
      <c r="J96" s="17"/>
    </row>
    <row r="97" spans="1:14" x14ac:dyDescent="0.25">
      <c r="A97" s="5" t="s">
        <v>83</v>
      </c>
      <c r="B97" s="6">
        <v>500</v>
      </c>
      <c r="C97" s="7"/>
      <c r="D97" s="17"/>
      <c r="E97" s="6">
        <v>500</v>
      </c>
      <c r="F97" s="7"/>
      <c r="G97" s="17"/>
      <c r="H97" s="6"/>
      <c r="I97" s="17"/>
      <c r="J97" s="17"/>
    </row>
    <row r="98" spans="1:14" x14ac:dyDescent="0.25">
      <c r="A98" s="5" t="s">
        <v>84</v>
      </c>
      <c r="B98" s="6">
        <v>600</v>
      </c>
      <c r="C98" s="7"/>
      <c r="D98" s="17"/>
      <c r="E98" s="6">
        <v>600</v>
      </c>
      <c r="F98" s="7"/>
      <c r="G98" s="17"/>
      <c r="H98" s="6"/>
      <c r="I98" s="17"/>
      <c r="J98" s="17"/>
    </row>
    <row r="99" spans="1:14" x14ac:dyDescent="0.25">
      <c r="A99" s="5" t="s">
        <v>85</v>
      </c>
      <c r="B99" s="7">
        <v>1200</v>
      </c>
      <c r="C99" s="7"/>
      <c r="D99" s="17"/>
      <c r="E99" s="7">
        <v>1200</v>
      </c>
      <c r="F99" s="7"/>
      <c r="G99" s="17"/>
      <c r="H99" s="6"/>
      <c r="I99" s="17"/>
      <c r="J99" s="17"/>
    </row>
    <row r="100" spans="1:14" x14ac:dyDescent="0.25">
      <c r="A100" s="5" t="s">
        <v>86</v>
      </c>
      <c r="B100" s="6">
        <v>600</v>
      </c>
      <c r="C100" s="7"/>
      <c r="D100" s="17"/>
      <c r="E100" s="7">
        <v>600</v>
      </c>
      <c r="F100" s="7"/>
      <c r="G100" s="17"/>
      <c r="H100" s="7"/>
      <c r="I100" s="17"/>
      <c r="J100" s="17"/>
    </row>
    <row r="101" spans="1:14" x14ac:dyDescent="0.25">
      <c r="A101" s="5" t="s">
        <v>87</v>
      </c>
      <c r="B101" s="6">
        <v>600</v>
      </c>
      <c r="C101" s="6"/>
      <c r="D101" s="17"/>
      <c r="E101" s="6">
        <v>600</v>
      </c>
      <c r="F101" s="6"/>
      <c r="G101" s="17"/>
      <c r="H101" s="6"/>
      <c r="I101" s="17"/>
      <c r="J101" s="17"/>
    </row>
    <row r="102" spans="1:14" x14ac:dyDescent="0.25">
      <c r="A102" s="5" t="s">
        <v>88</v>
      </c>
      <c r="B102" s="8">
        <f>(B100)+(B101)</f>
        <v>1200</v>
      </c>
      <c r="C102" s="8"/>
      <c r="D102" s="18"/>
      <c r="E102" s="8">
        <f>(E100)+(E101)</f>
        <v>1200</v>
      </c>
      <c r="F102" s="8"/>
      <c r="G102" s="18"/>
      <c r="H102" s="8"/>
      <c r="I102" s="18"/>
      <c r="J102" s="18"/>
    </row>
    <row r="103" spans="1:14" x14ac:dyDescent="0.25">
      <c r="A103" s="5" t="s">
        <v>89</v>
      </c>
      <c r="B103" s="6">
        <v>250</v>
      </c>
      <c r="C103" s="7"/>
      <c r="D103" s="17"/>
      <c r="E103" s="6">
        <v>250</v>
      </c>
      <c r="F103" s="7"/>
      <c r="G103" s="17"/>
      <c r="H103" s="6"/>
      <c r="I103" s="17"/>
      <c r="J103" s="17"/>
    </row>
    <row r="104" spans="1:14" ht="24.75" x14ac:dyDescent="0.25">
      <c r="A104" s="5" t="s">
        <v>90</v>
      </c>
      <c r="B104" s="6">
        <v>3000</v>
      </c>
      <c r="C104" s="7"/>
      <c r="D104" s="17"/>
      <c r="E104" s="26">
        <v>4000</v>
      </c>
      <c r="F104" s="7" t="s">
        <v>123</v>
      </c>
      <c r="G104" s="17"/>
      <c r="H104" s="6"/>
      <c r="I104" s="17"/>
      <c r="J104" s="17"/>
    </row>
    <row r="105" spans="1:14" x14ac:dyDescent="0.25">
      <c r="A105" s="5" t="s">
        <v>91</v>
      </c>
      <c r="B105" s="7">
        <v>21000</v>
      </c>
      <c r="C105" s="7"/>
      <c r="D105" s="17"/>
      <c r="E105" s="7">
        <v>23000</v>
      </c>
      <c r="F105" s="7"/>
      <c r="G105" s="17"/>
      <c r="H105" s="7"/>
      <c r="I105" s="17"/>
      <c r="J105" s="17"/>
    </row>
    <row r="106" spans="1:14" x14ac:dyDescent="0.25">
      <c r="A106" s="5" t="s">
        <v>92</v>
      </c>
      <c r="B106" s="8">
        <f>((((((((B95)+(B96))+(B97))+(B98))+(B99))+(B102))+(B103))+(B104))+(B105)</f>
        <v>28250</v>
      </c>
      <c r="C106" s="8"/>
      <c r="D106" s="18"/>
      <c r="E106" s="8">
        <f>((((((((E95)+(E96))+(E97))+(E98))+(E99))+(E102))+(E103))+(E104))+(E105)</f>
        <v>30750</v>
      </c>
      <c r="F106" s="8"/>
      <c r="G106" s="18"/>
      <c r="H106" s="8"/>
      <c r="I106" s="18"/>
      <c r="J106" s="18"/>
    </row>
    <row r="107" spans="1:14" x14ac:dyDescent="0.25">
      <c r="A107" s="5" t="s">
        <v>97</v>
      </c>
      <c r="B107" s="22"/>
      <c r="C107" s="22"/>
      <c r="D107" s="23"/>
      <c r="E107" s="22"/>
      <c r="F107" s="22"/>
      <c r="G107" s="23"/>
      <c r="H107" s="22"/>
      <c r="I107" s="23"/>
      <c r="J107" s="23"/>
    </row>
    <row r="108" spans="1:14" x14ac:dyDescent="0.25">
      <c r="A108" s="5" t="s">
        <v>93</v>
      </c>
      <c r="B108" s="20">
        <f>((((((((B21)+(B34))+(B35))+(B48))+(B54))+(B88))+(B91))+(B94))+(B106)</f>
        <v>259082.58000000002</v>
      </c>
      <c r="C108" s="20">
        <f>((((((((C21)+(C34))+(C35))+(C48))+(C54))+(C88))+(C91))+(C94))+(C106)</f>
        <v>0</v>
      </c>
      <c r="D108" s="21"/>
      <c r="E108" s="20">
        <f>((((((((E21)+(E34))+(E35))+(E48))+(E54))+(E88))+(E91))+(E94))+(E106)</f>
        <v>273448.81</v>
      </c>
      <c r="F108" s="20"/>
      <c r="G108" s="21"/>
      <c r="H108" s="20"/>
      <c r="I108" s="21"/>
      <c r="J108" s="21"/>
    </row>
    <row r="109" spans="1:14" x14ac:dyDescent="0.25">
      <c r="A109" s="5" t="s">
        <v>94</v>
      </c>
      <c r="B109" s="8">
        <f>(B19)-(B108)</f>
        <v>-60230.168000000005</v>
      </c>
      <c r="C109" s="8">
        <f>(C19)-(C108)</f>
        <v>0</v>
      </c>
      <c r="D109" s="18"/>
      <c r="E109" s="8">
        <f>(E19)-(E108)</f>
        <v>-46969.890000000014</v>
      </c>
      <c r="F109" s="8"/>
      <c r="G109" s="18"/>
      <c r="H109" s="8"/>
      <c r="I109" s="18"/>
      <c r="J109" s="18"/>
    </row>
    <row r="110" spans="1:14" x14ac:dyDescent="0.25">
      <c r="A110" s="5" t="s">
        <v>95</v>
      </c>
      <c r="B110" s="9">
        <f>(B109)+(0)</f>
        <v>-60230.168000000005</v>
      </c>
      <c r="C110" s="9">
        <f>(C109)+(0)</f>
        <v>0</v>
      </c>
      <c r="D110" s="19"/>
      <c r="E110" s="9">
        <f>(E109)+(0)</f>
        <v>-46969.890000000014</v>
      </c>
      <c r="F110" s="9"/>
      <c r="G110" s="19"/>
      <c r="H110" s="9"/>
      <c r="I110" s="19"/>
      <c r="J110" s="19"/>
    </row>
    <row r="111" spans="1:14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4" spans="1:14" x14ac:dyDescent="0.25">
      <c r="A114" s="35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</sheetData>
  <mergeCells count="6">
    <mergeCell ref="A3:J3"/>
    <mergeCell ref="A2:J2"/>
    <mergeCell ref="A1:J1"/>
    <mergeCell ref="A114:N114"/>
    <mergeCell ref="B5:C5"/>
    <mergeCell ref="E5:F5"/>
  </mergeCells>
  <pageMargins left="0.7" right="0.7" top="0.75" bottom="0.75" header="0.3" footer="0.3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</cp:lastModifiedBy>
  <cp:lastPrinted>2022-11-12T01:24:16Z</cp:lastPrinted>
  <dcterms:created xsi:type="dcterms:W3CDTF">2021-11-16T19:56:28Z</dcterms:created>
  <dcterms:modified xsi:type="dcterms:W3CDTF">2023-01-19T04:01:26Z</dcterms:modified>
</cp:coreProperties>
</file>